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DzSF\SSO\Spr_Finansowe\20200630\"/>
    </mc:Choice>
  </mc:AlternateContent>
  <xr:revisionPtr revIDLastSave="0" documentId="13_ncr:1_{693B3B55-98BF-4799-AED7-CC48AD2D0D60}" xr6:coauthVersionLast="45" xr6:coauthVersionMax="45" xr10:uidLastSave="{00000000-0000-0000-0000-000000000000}"/>
  <bookViews>
    <workbookView xWindow="-120" yWindow="-120" windowWidth="29040" windowHeight="15840" activeTab="4" xr2:uid="{6399D0B0-6B59-47DA-9BB2-31F5C6A81BD9}"/>
  </bookViews>
  <sheets>
    <sheet name="BILANS " sheetId="7" r:id="rId1"/>
    <sheet name="RZiS" sheetId="8" r:id="rId2"/>
    <sheet name="Odsetki" sheetId="3" r:id="rId3"/>
    <sheet name="Prowizje" sheetId="4" r:id="rId4"/>
    <sheet name="Wynik_z_odpisów" sheetId="12" r:id="rId5"/>
    <sheet name="Koszty_dz" sheetId="17" r:id="rId6"/>
    <sheet name="Kredyty" sheetId="16" r:id="rId7"/>
    <sheet name="Zobowiazania" sheetId="15" r:id="rId8"/>
  </sheets>
  <externalReferences>
    <externalReference r:id="rId9"/>
    <externalReference r:id="rId10"/>
    <externalReference r:id="rId11"/>
  </externalReferences>
  <definedNames>
    <definedName name="_Hlk38542878" localSheetId="1">RZiS!#REF!</definedName>
    <definedName name="Pols">[1]Dane!$D$19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" i="15" l="1"/>
  <c r="X1" i="16"/>
  <c r="Y1" i="17"/>
  <c r="X2" i="4"/>
  <c r="X1" i="4"/>
  <c r="Y2" i="3"/>
  <c r="Y1" i="3"/>
  <c r="X9" i="15" l="1"/>
  <c r="X3" i="15"/>
  <c r="X7" i="16"/>
  <c r="X3" i="16"/>
  <c r="X15" i="15" l="1"/>
  <c r="X11" i="16"/>
  <c r="Y13" i="17" l="1"/>
  <c r="Y4" i="17"/>
  <c r="Y30" i="17" l="1"/>
  <c r="Y17" i="12"/>
  <c r="Y13" i="12" s="1"/>
  <c r="Y14" i="12"/>
  <c r="Y5" i="12"/>
  <c r="Y4" i="12" s="1"/>
  <c r="Y25" i="12" l="1"/>
  <c r="Y1" i="12" s="1"/>
  <c r="X19" i="4"/>
  <c r="X4" i="4"/>
  <c r="Y34" i="3"/>
  <c r="X30" i="4" l="1"/>
  <c r="Y27" i="3"/>
  <c r="Y26" i="3" s="1"/>
  <c r="Y22" i="3"/>
  <c r="Y4" i="3"/>
  <c r="W27" i="8"/>
  <c r="W25" i="8"/>
  <c r="Y37" i="3" l="1"/>
  <c r="X18" i="8"/>
  <c r="X13" i="8"/>
  <c r="X9" i="8"/>
  <c r="X6" i="8"/>
  <c r="X23" i="8" l="1"/>
  <c r="X25" i="8" s="1"/>
  <c r="X27" i="8" s="1"/>
  <c r="X28" i="8" s="1"/>
  <c r="Y49" i="7"/>
  <c r="Y40" i="7"/>
  <c r="Y50" i="7" l="1"/>
  <c r="Y24" i="7"/>
  <c r="X2" i="16" l="1"/>
  <c r="Y3" i="3"/>
  <c r="X3" i="4" s="1"/>
  <c r="Y3" i="12" s="1"/>
  <c r="Y3" i="17" s="1"/>
  <c r="V6" i="3" l="1"/>
  <c r="U16" i="3" l="1"/>
  <c r="C4" i="3" l="1"/>
  <c r="W6" i="3"/>
  <c r="X4" i="3"/>
  <c r="U6" i="3"/>
  <c r="T4" i="8" l="1"/>
  <c r="T22" i="3"/>
  <c r="U22" i="3"/>
  <c r="U4" i="8" s="1"/>
  <c r="V22" i="3"/>
  <c r="S22" i="3"/>
  <c r="V15" i="3"/>
  <c r="V14" i="3"/>
  <c r="S1" i="12"/>
  <c r="W17" i="3"/>
  <c r="W16" i="3"/>
  <c r="W4" i="3" s="1"/>
  <c r="S17" i="3"/>
  <c r="S16" i="3"/>
  <c r="V17" i="3"/>
  <c r="V16" i="3"/>
  <c r="U17" i="3"/>
  <c r="U4" i="3" s="1"/>
  <c r="T17" i="3"/>
  <c r="T16" i="3"/>
  <c r="V4" i="3" l="1"/>
  <c r="W9" i="15" l="1"/>
  <c r="W3" i="15"/>
  <c r="W7" i="16"/>
  <c r="W3" i="16"/>
  <c r="W11" i="16" s="1"/>
  <c r="W1" i="16" s="1"/>
  <c r="W2" i="16"/>
  <c r="X25" i="17"/>
  <c r="X13" i="17"/>
  <c r="X4" i="17"/>
  <c r="X30" i="17" l="1"/>
  <c r="X1" i="17" s="1"/>
  <c r="W15" i="15"/>
  <c r="W1" i="15" s="1"/>
  <c r="X17" i="12"/>
  <c r="X14" i="12"/>
  <c r="X5" i="12"/>
  <c r="X4" i="12" s="1"/>
  <c r="W1" i="12"/>
  <c r="W2" i="4"/>
  <c r="W19" i="4"/>
  <c r="W4" i="4"/>
  <c r="W1" i="4" s="1"/>
  <c r="X34" i="3"/>
  <c r="X27" i="3"/>
  <c r="X22" i="3"/>
  <c r="X3" i="3"/>
  <c r="W3" i="4" s="1"/>
  <c r="X3" i="12" s="1"/>
  <c r="X3" i="17" s="1"/>
  <c r="W21" i="8"/>
  <c r="W18" i="8"/>
  <c r="W13" i="8"/>
  <c r="W9" i="8"/>
  <c r="W6" i="8"/>
  <c r="X49" i="7"/>
  <c r="X40" i="7"/>
  <c r="X50" i="7" s="1"/>
  <c r="X36" i="7"/>
  <c r="X26" i="7"/>
  <c r="X20" i="7"/>
  <c r="X5" i="7"/>
  <c r="X24" i="7" s="1"/>
  <c r="X26" i="3" l="1"/>
  <c r="W30" i="4"/>
  <c r="X2" i="3"/>
  <c r="X37" i="3"/>
  <c r="X1" i="3"/>
  <c r="W23" i="8"/>
  <c r="X13" i="12"/>
  <c r="X25" i="12" s="1"/>
  <c r="X1" i="12" s="1"/>
  <c r="W28" i="8" l="1"/>
  <c r="C41" i="4"/>
  <c r="C42" i="4"/>
  <c r="C43" i="4"/>
  <c r="C40" i="4"/>
  <c r="C45" i="4" l="1"/>
  <c r="D41" i="4"/>
  <c r="D42" i="4"/>
  <c r="D43" i="4"/>
  <c r="D40" i="4"/>
  <c r="D45" i="4" l="1"/>
  <c r="W1" i="17"/>
  <c r="W1" i="3"/>
  <c r="W2" i="3"/>
  <c r="V7" i="16"/>
  <c r="V3" i="16"/>
  <c r="V11" i="16" s="1"/>
  <c r="V1" i="16" s="1"/>
  <c r="V3" i="15"/>
  <c r="V9" i="15"/>
  <c r="V1" i="17"/>
  <c r="V1" i="4"/>
  <c r="V2" i="4"/>
  <c r="V15" i="15" l="1"/>
  <c r="V1" i="15" s="1"/>
  <c r="V23" i="8"/>
  <c r="W26" i="7"/>
  <c r="U26" i="7" l="1"/>
  <c r="U17" i="12" l="1"/>
  <c r="U14" i="12"/>
  <c r="U5" i="12"/>
  <c r="U4" i="12" s="1"/>
  <c r="U13" i="12" l="1"/>
  <c r="U25" i="12" s="1"/>
  <c r="U18" i="8"/>
  <c r="V36" i="7"/>
  <c r="V20" i="7"/>
  <c r="V40" i="7" l="1"/>
  <c r="V49" i="7"/>
  <c r="V24" i="7"/>
  <c r="U7" i="16"/>
  <c r="U3" i="16"/>
  <c r="U3" i="8"/>
  <c r="U6" i="8" s="1"/>
  <c r="U23" i="8" s="1"/>
  <c r="U11" i="16" l="1"/>
  <c r="U27" i="8"/>
  <c r="U28" i="8" s="1"/>
  <c r="U37" i="3"/>
  <c r="V50" i="7"/>
  <c r="U4" i="17"/>
  <c r="U13" i="17"/>
  <c r="U25" i="17"/>
  <c r="U1" i="17" l="1"/>
  <c r="U3" i="15" l="1"/>
  <c r="U9" i="15"/>
  <c r="U1" i="12"/>
  <c r="U19" i="4"/>
  <c r="U2" i="4" s="1"/>
  <c r="U4" i="4"/>
  <c r="U1" i="4" s="1"/>
  <c r="U2" i="3"/>
  <c r="U1" i="3"/>
  <c r="V26" i="7"/>
  <c r="U15" i="15" l="1"/>
  <c r="U1" i="15" s="1"/>
  <c r="U30" i="4"/>
  <c r="U1" i="16"/>
  <c r="K6" i="15"/>
  <c r="K12" i="15"/>
  <c r="C1" i="12" l="1"/>
  <c r="D1" i="12"/>
  <c r="E1" i="12"/>
  <c r="F1" i="12"/>
  <c r="G1" i="12"/>
  <c r="H1" i="12"/>
  <c r="I1" i="12"/>
  <c r="J1" i="12"/>
  <c r="K1" i="12"/>
  <c r="L1" i="12"/>
  <c r="M1" i="12"/>
  <c r="N1" i="12"/>
  <c r="O1" i="12"/>
  <c r="P1" i="12"/>
  <c r="Q1" i="12"/>
  <c r="R1" i="12"/>
  <c r="T1" i="12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C4" i="17"/>
  <c r="D4" i="17"/>
  <c r="E4" i="17"/>
  <c r="F4" i="17"/>
  <c r="G4" i="17"/>
  <c r="H4" i="17"/>
  <c r="I4" i="17"/>
  <c r="J4" i="17"/>
  <c r="J30" i="17" s="1"/>
  <c r="J1" i="17" s="1"/>
  <c r="K4" i="17"/>
  <c r="L4" i="17"/>
  <c r="M4" i="17"/>
  <c r="N4" i="17"/>
  <c r="O4" i="17"/>
  <c r="P4" i="17"/>
  <c r="Q4" i="17"/>
  <c r="R4" i="17"/>
  <c r="R30" i="17" s="1"/>
  <c r="R1" i="17" s="1"/>
  <c r="S4" i="17"/>
  <c r="T4" i="17"/>
  <c r="T30" i="17" l="1"/>
  <c r="T1" i="17" s="1"/>
  <c r="S30" i="17"/>
  <c r="S1" i="17" s="1"/>
  <c r="N30" i="17"/>
  <c r="N1" i="17" s="1"/>
  <c r="F30" i="17"/>
  <c r="F1" i="17" s="1"/>
  <c r="Q30" i="17"/>
  <c r="Q1" i="17" s="1"/>
  <c r="I30" i="17"/>
  <c r="I1" i="17" s="1"/>
  <c r="E30" i="17"/>
  <c r="E1" i="17" s="1"/>
  <c r="M30" i="17"/>
  <c r="M1" i="17" s="1"/>
  <c r="L30" i="17"/>
  <c r="L1" i="17" s="1"/>
  <c r="P30" i="17"/>
  <c r="P1" i="17" s="1"/>
  <c r="H30" i="17"/>
  <c r="H1" i="17" s="1"/>
  <c r="D30" i="17"/>
  <c r="D1" i="17" s="1"/>
  <c r="O30" i="17"/>
  <c r="O1" i="17" s="1"/>
  <c r="K30" i="17"/>
  <c r="K1" i="17" s="1"/>
  <c r="G30" i="17"/>
  <c r="G1" i="17" s="1"/>
  <c r="C30" i="17"/>
  <c r="C1" i="17" s="1"/>
  <c r="O12" i="15"/>
  <c r="O6" i="15"/>
  <c r="M12" i="15"/>
  <c r="L12" i="15"/>
  <c r="O8" i="16" l="1"/>
  <c r="O4" i="16"/>
  <c r="P8" i="16" l="1"/>
  <c r="P4" i="16"/>
  <c r="Q4" i="16"/>
  <c r="Q8" i="16"/>
  <c r="C7" i="16" l="1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R7" i="16"/>
  <c r="S7" i="16"/>
  <c r="T7" i="16"/>
  <c r="C3" i="16"/>
  <c r="D3" i="16"/>
  <c r="E3" i="16"/>
  <c r="F3" i="16"/>
  <c r="G3" i="16"/>
  <c r="H3" i="16"/>
  <c r="I3" i="16"/>
  <c r="J3" i="16"/>
  <c r="K3" i="16"/>
  <c r="L3" i="16"/>
  <c r="M3" i="16"/>
  <c r="N3" i="16"/>
  <c r="O3" i="16"/>
  <c r="P3" i="16"/>
  <c r="R3" i="16"/>
  <c r="S3" i="16"/>
  <c r="T3" i="16"/>
  <c r="Q7" i="16"/>
  <c r="Q3" i="16"/>
  <c r="S11" i="16" l="1"/>
  <c r="S1" i="16" s="1"/>
  <c r="L11" i="16"/>
  <c r="L1" i="16" s="1"/>
  <c r="G11" i="16"/>
  <c r="G1" i="16" s="1"/>
  <c r="K11" i="16"/>
  <c r="K1" i="16" s="1"/>
  <c r="C11" i="16"/>
  <c r="C1" i="16" s="1"/>
  <c r="D11" i="16"/>
  <c r="D1" i="16" s="1"/>
  <c r="H11" i="16"/>
  <c r="H1" i="16" s="1"/>
  <c r="F11" i="16"/>
  <c r="F1" i="16" s="1"/>
  <c r="E11" i="16"/>
  <c r="E1" i="16" s="1"/>
  <c r="I11" i="16"/>
  <c r="I1" i="16" s="1"/>
  <c r="M11" i="16"/>
  <c r="M1" i="16" s="1"/>
  <c r="J11" i="16"/>
  <c r="J1" i="16" s="1"/>
  <c r="N11" i="16"/>
  <c r="N1" i="16" s="1"/>
  <c r="O11" i="16"/>
  <c r="O1" i="16" s="1"/>
  <c r="Q11" i="16"/>
  <c r="Q1" i="16" s="1"/>
  <c r="P11" i="16"/>
  <c r="P1" i="16" s="1"/>
  <c r="T11" i="16"/>
  <c r="T1" i="16" s="1"/>
  <c r="R11" i="16"/>
  <c r="R1" i="16" s="1"/>
  <c r="C9" i="15" l="1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C3" i="15"/>
  <c r="D3" i="15"/>
  <c r="E3" i="15"/>
  <c r="F3" i="15"/>
  <c r="G3" i="15"/>
  <c r="H3" i="15"/>
  <c r="I3" i="15"/>
  <c r="J3" i="15"/>
  <c r="K3" i="15"/>
  <c r="L3" i="15"/>
  <c r="M3" i="15"/>
  <c r="N3" i="15"/>
  <c r="O3" i="15"/>
  <c r="P3" i="15"/>
  <c r="Q3" i="15"/>
  <c r="R3" i="15"/>
  <c r="S3" i="15"/>
  <c r="T9" i="15"/>
  <c r="T3" i="15"/>
  <c r="T15" i="15" s="1"/>
  <c r="T1" i="15" s="1"/>
  <c r="S15" i="15" l="1"/>
  <c r="S1" i="15" s="1"/>
  <c r="R15" i="15"/>
  <c r="R1" i="15" s="1"/>
  <c r="O15" i="15"/>
  <c r="O1" i="15" s="1"/>
  <c r="N15" i="15"/>
  <c r="N1" i="15" s="1"/>
  <c r="L15" i="15"/>
  <c r="K15" i="15"/>
  <c r="C15" i="15"/>
  <c r="C1" i="15" s="1"/>
  <c r="G15" i="15"/>
  <c r="G1" i="15" s="1"/>
  <c r="H15" i="15"/>
  <c r="H1" i="15" s="1"/>
  <c r="D15" i="15"/>
  <c r="D1" i="15" s="1"/>
  <c r="I15" i="15"/>
  <c r="I1" i="15" s="1"/>
  <c r="F15" i="15"/>
  <c r="F1" i="15" s="1"/>
  <c r="E15" i="15"/>
  <c r="E1" i="15" s="1"/>
  <c r="M15" i="15"/>
  <c r="M1" i="15" s="1"/>
  <c r="J15" i="15"/>
  <c r="J1" i="15" s="1"/>
  <c r="P15" i="15"/>
  <c r="P1" i="15" s="1"/>
  <c r="Q15" i="15"/>
  <c r="Q1" i="15" s="1"/>
  <c r="D26" i="3" l="1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S2" i="3" s="1"/>
  <c r="T26" i="3"/>
  <c r="C26" i="3"/>
  <c r="C37" i="3" l="1"/>
  <c r="D4" i="3"/>
  <c r="D37" i="3" s="1"/>
  <c r="E4" i="3"/>
  <c r="E37" i="3" s="1"/>
  <c r="F4" i="3"/>
  <c r="F37" i="3" s="1"/>
  <c r="G4" i="3"/>
  <c r="G37" i="3" s="1"/>
  <c r="H4" i="3"/>
  <c r="H37" i="3" s="1"/>
  <c r="I4" i="3"/>
  <c r="I37" i="3" s="1"/>
  <c r="J4" i="3"/>
  <c r="J37" i="3" s="1"/>
  <c r="K4" i="3"/>
  <c r="L4" i="3"/>
  <c r="L37" i="3" s="1"/>
  <c r="M4" i="3"/>
  <c r="M37" i="3" s="1"/>
  <c r="N4" i="3"/>
  <c r="N37" i="3" s="1"/>
  <c r="O4" i="3"/>
  <c r="P4" i="3"/>
  <c r="P37" i="3" s="1"/>
  <c r="Q4" i="3"/>
  <c r="Q37" i="3" s="1"/>
  <c r="R4" i="3"/>
  <c r="S4" i="3"/>
  <c r="S1" i="3" s="1"/>
  <c r="T4" i="3"/>
  <c r="T3" i="8" s="1"/>
  <c r="S37" i="3" l="1"/>
  <c r="O37" i="3"/>
  <c r="R37" i="3"/>
  <c r="T37" i="3"/>
  <c r="K37" i="3"/>
  <c r="Q1" i="3" l="1"/>
  <c r="D2" i="3" l="1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T2" i="3"/>
  <c r="C2" i="3"/>
  <c r="D1" i="3"/>
  <c r="E1" i="3"/>
  <c r="F1" i="3"/>
  <c r="G1" i="3"/>
  <c r="H1" i="3"/>
  <c r="I1" i="3"/>
  <c r="J1" i="3"/>
  <c r="K1" i="3"/>
  <c r="L1" i="3"/>
  <c r="M1" i="3"/>
  <c r="N1" i="3"/>
  <c r="O1" i="3"/>
  <c r="P1" i="3"/>
  <c r="R1" i="3"/>
  <c r="T1" i="3"/>
  <c r="C1" i="3"/>
  <c r="T18" i="8" l="1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T13" i="8"/>
  <c r="R13" i="8"/>
  <c r="Q13" i="8"/>
  <c r="P13" i="8"/>
  <c r="O13" i="8"/>
  <c r="T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T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U49" i="7"/>
  <c r="T49" i="7"/>
  <c r="S49" i="7"/>
  <c r="R49" i="7"/>
  <c r="Q49" i="7"/>
  <c r="P49" i="7"/>
  <c r="O49" i="7"/>
  <c r="N49" i="7"/>
  <c r="M49" i="7"/>
  <c r="J49" i="7"/>
  <c r="I49" i="7"/>
  <c r="H49" i="7"/>
  <c r="G49" i="7"/>
  <c r="F49" i="7"/>
  <c r="E49" i="7"/>
  <c r="D49" i="7"/>
  <c r="C49" i="7"/>
  <c r="L47" i="7"/>
  <c r="K47" i="7"/>
  <c r="L46" i="7"/>
  <c r="L49" i="7" s="1"/>
  <c r="K46" i="7"/>
  <c r="Q40" i="7"/>
  <c r="P40" i="7"/>
  <c r="O40" i="7"/>
  <c r="N40" i="7"/>
  <c r="M40" i="7"/>
  <c r="J40" i="7"/>
  <c r="J50" i="7" s="1"/>
  <c r="I40" i="7"/>
  <c r="H40" i="7"/>
  <c r="G40" i="7"/>
  <c r="F40" i="7"/>
  <c r="E40" i="7"/>
  <c r="D40" i="7"/>
  <c r="C40" i="7"/>
  <c r="T37" i="7"/>
  <c r="T36" i="7" s="1"/>
  <c r="T40" i="7" s="1"/>
  <c r="L37" i="7"/>
  <c r="L36" i="7" s="1"/>
  <c r="K37" i="7"/>
  <c r="K36" i="7" s="1"/>
  <c r="U36" i="7"/>
  <c r="U40" i="7" s="1"/>
  <c r="S36" i="7"/>
  <c r="S40" i="7" s="1"/>
  <c r="R36" i="7"/>
  <c r="R40" i="7" s="1"/>
  <c r="L34" i="7"/>
  <c r="K34" i="7"/>
  <c r="U31" i="7"/>
  <c r="T31" i="7"/>
  <c r="L28" i="7"/>
  <c r="L1" i="15" s="1"/>
  <c r="K28" i="7"/>
  <c r="K1" i="15" s="1"/>
  <c r="U24" i="7"/>
  <c r="T24" i="7"/>
  <c r="S24" i="7"/>
  <c r="R24" i="7"/>
  <c r="Q24" i="7"/>
  <c r="P24" i="7"/>
  <c r="O24" i="7"/>
  <c r="N24" i="7"/>
  <c r="M24" i="7"/>
  <c r="J24" i="7"/>
  <c r="I24" i="7"/>
  <c r="H24" i="7"/>
  <c r="G24" i="7"/>
  <c r="F24" i="7"/>
  <c r="E24" i="7"/>
  <c r="D24" i="7"/>
  <c r="C24" i="7"/>
  <c r="L22" i="7"/>
  <c r="K22" i="7"/>
  <c r="K20" i="7" s="1"/>
  <c r="K24" i="7" s="1"/>
  <c r="L20" i="7"/>
  <c r="L24" i="7" s="1"/>
  <c r="T23" i="8" l="1"/>
  <c r="T27" i="8" s="1"/>
  <c r="K23" i="8"/>
  <c r="K27" i="8" s="1"/>
  <c r="O23" i="8"/>
  <c r="O27" i="8" s="1"/>
  <c r="C23" i="8"/>
  <c r="C27" i="8" s="1"/>
  <c r="G23" i="8"/>
  <c r="G27" i="8" s="1"/>
  <c r="D23" i="8"/>
  <c r="D27" i="8" s="1"/>
  <c r="L23" i="8"/>
  <c r="L27" i="8" s="1"/>
  <c r="R50" i="7"/>
  <c r="K49" i="7"/>
  <c r="P23" i="8"/>
  <c r="P27" i="8" s="1"/>
  <c r="H23" i="8"/>
  <c r="H27" i="8" s="1"/>
  <c r="N50" i="7"/>
  <c r="E50" i="7"/>
  <c r="I50" i="7"/>
  <c r="F50" i="7"/>
  <c r="K40" i="7"/>
  <c r="K50" i="7" s="1"/>
  <c r="C50" i="7"/>
  <c r="G50" i="7"/>
  <c r="M50" i="7"/>
  <c r="Q50" i="7"/>
  <c r="L40" i="7"/>
  <c r="L50" i="7" s="1"/>
  <c r="U50" i="7"/>
  <c r="D50" i="7"/>
  <c r="H50" i="7"/>
  <c r="O50" i="7"/>
  <c r="S50" i="7"/>
  <c r="P50" i="7"/>
  <c r="T50" i="7"/>
  <c r="E23" i="8"/>
  <c r="E27" i="8" s="1"/>
  <c r="I23" i="8"/>
  <c r="I27" i="8" s="1"/>
  <c r="M23" i="8"/>
  <c r="M27" i="8" s="1"/>
  <c r="Q23" i="8"/>
  <c r="Q27" i="8" s="1"/>
  <c r="F23" i="8"/>
  <c r="F27" i="8" s="1"/>
  <c r="J23" i="8"/>
  <c r="J27" i="8" s="1"/>
  <c r="N23" i="8"/>
  <c r="N27" i="8" s="1"/>
  <c r="R23" i="8"/>
  <c r="R27" i="8" s="1"/>
  <c r="T28" i="8" l="1"/>
  <c r="C19" i="4"/>
  <c r="C2" i="4" s="1"/>
  <c r="D19" i="4"/>
  <c r="D2" i="4" s="1"/>
  <c r="E19" i="4"/>
  <c r="E2" i="4" s="1"/>
  <c r="F19" i="4"/>
  <c r="F2" i="4" s="1"/>
  <c r="G19" i="4"/>
  <c r="G2" i="4" s="1"/>
  <c r="H19" i="4"/>
  <c r="H2" i="4" s="1"/>
  <c r="I19" i="4"/>
  <c r="I2" i="4" s="1"/>
  <c r="J19" i="4"/>
  <c r="J2" i="4" s="1"/>
  <c r="K19" i="4"/>
  <c r="K2" i="4" s="1"/>
  <c r="L19" i="4"/>
  <c r="L2" i="4" s="1"/>
  <c r="M19" i="4"/>
  <c r="M2" i="4" s="1"/>
  <c r="N19" i="4"/>
  <c r="N2" i="4" s="1"/>
  <c r="C4" i="4"/>
  <c r="C1" i="4" s="1"/>
  <c r="D4" i="4"/>
  <c r="D1" i="4" s="1"/>
  <c r="E4" i="4"/>
  <c r="E1" i="4" s="1"/>
  <c r="F4" i="4"/>
  <c r="F1" i="4" s="1"/>
  <c r="G4" i="4"/>
  <c r="G1" i="4" s="1"/>
  <c r="H4" i="4"/>
  <c r="H1" i="4" s="1"/>
  <c r="I4" i="4"/>
  <c r="I1" i="4" s="1"/>
  <c r="J4" i="4"/>
  <c r="J1" i="4" s="1"/>
  <c r="K4" i="4"/>
  <c r="K1" i="4" s="1"/>
  <c r="L4" i="4"/>
  <c r="L1" i="4" s="1"/>
  <c r="M4" i="4"/>
  <c r="M1" i="4" s="1"/>
  <c r="N4" i="4"/>
  <c r="N1" i="4" s="1"/>
  <c r="P19" i="4"/>
  <c r="Q19" i="4"/>
  <c r="Q2" i="4" s="1"/>
  <c r="R19" i="4"/>
  <c r="S19" i="4"/>
  <c r="S2" i="4" s="1"/>
  <c r="T19" i="4"/>
  <c r="O19" i="4"/>
  <c r="O2" i="4" s="1"/>
  <c r="P4" i="4"/>
  <c r="Q4" i="4"/>
  <c r="Q1" i="4" s="1"/>
  <c r="R4" i="4"/>
  <c r="S4" i="4"/>
  <c r="S1" i="4" s="1"/>
  <c r="T4" i="4"/>
  <c r="O4" i="4"/>
  <c r="O1" i="4" s="1"/>
  <c r="T30" i="4" l="1"/>
  <c r="R2" i="4"/>
  <c r="S30" i="4"/>
  <c r="T2" i="4"/>
  <c r="P2" i="4"/>
  <c r="O30" i="4"/>
  <c r="P1" i="4"/>
  <c r="T1" i="4"/>
  <c r="R1" i="4"/>
  <c r="P30" i="4"/>
  <c r="F30" i="4"/>
  <c r="E30" i="4"/>
  <c r="D30" i="4"/>
  <c r="C30" i="4"/>
  <c r="G30" i="4"/>
  <c r="I30" i="4"/>
  <c r="H30" i="4"/>
  <c r="J30" i="4"/>
  <c r="N30" i="4"/>
  <c r="M30" i="4"/>
  <c r="L30" i="4"/>
  <c r="K30" i="4"/>
  <c r="R30" i="4"/>
  <c r="Q30" i="4"/>
</calcChain>
</file>

<file path=xl/sharedStrings.xml><?xml version="1.0" encoding="utf-8"?>
<sst xmlns="http://schemas.openxmlformats.org/spreadsheetml/2006/main" count="1202" uniqueCount="377">
  <si>
    <t>Przychody z tytułu odsetek</t>
  </si>
  <si>
    <t>Koszty z tytułu odsetek</t>
  </si>
  <si>
    <t>Wynik z tytułu odsetek</t>
  </si>
  <si>
    <t>Przychody z tytułu dywidend</t>
  </si>
  <si>
    <t>Przychody z tytułu prowizji i opłat</t>
  </si>
  <si>
    <t>Koszty z tytułu prowizji i opłat</t>
  </si>
  <si>
    <t>Wynik zrealizowany na pozostałych instrumentach finansowych</t>
  </si>
  <si>
    <t>Pozostałe przychody operacyjne</t>
  </si>
  <si>
    <t>Pozostałe koszty operacyjne</t>
  </si>
  <si>
    <t>Wynik z tytułu pozostałych przychodów i kosztów operacyjnych</t>
  </si>
  <si>
    <t>Zysk brutto</t>
  </si>
  <si>
    <t>Podatek dochodowy</t>
  </si>
  <si>
    <t>Zysk netto</t>
  </si>
  <si>
    <t>4 kw. 2015</t>
  </si>
  <si>
    <t>3 kw. 2015</t>
  </si>
  <si>
    <t>Podatek bankowy</t>
  </si>
  <si>
    <t>1 kw. 2015</t>
  </si>
  <si>
    <t>1 kw. 2016</t>
  </si>
  <si>
    <t>2 kw. 2016</t>
  </si>
  <si>
    <t>2 kw. 2015</t>
  </si>
  <si>
    <t>3 kw. 2016</t>
  </si>
  <si>
    <t>Zysk okazji nabycia wydzielonej części BPH</t>
  </si>
  <si>
    <t>4 kw. 2016</t>
  </si>
  <si>
    <t>1 kw. 2017</t>
  </si>
  <si>
    <t>2 kw. 2017</t>
  </si>
  <si>
    <t>Wynik z tytułu opłat i prowizji</t>
  </si>
  <si>
    <t>3 kw. 2017</t>
  </si>
  <si>
    <t>4 kw. 2017</t>
  </si>
  <si>
    <t>Przychody o podobnym charakterze</t>
  </si>
  <si>
    <t>Wynik z tytułu zaprzestania ujmowania aktywów i zobowiązań niewycenianych do wartości godziwej przez rachunek zysków i strat, w tym:</t>
  </si>
  <si>
    <t>wycenianych według zamortyzowanego kosztu</t>
  </si>
  <si>
    <t>Wynik z odpisów na straty oczekiwane, odpisów aktualizujących z tytułu utraty wartości i rezerw</t>
  </si>
  <si>
    <t>1 kw. 2018</t>
  </si>
  <si>
    <t>2 kw. 2018</t>
  </si>
  <si>
    <t>3 kw. 2018</t>
  </si>
  <si>
    <t>wycenianych do wartości godziwej przez inne całkowite dochody</t>
  </si>
  <si>
    <t>4 kw. 2018</t>
  </si>
  <si>
    <t>Wynik na instrumentach wycenianych do wartości godziwej przez rachunek zysków i strat i wynik z pozycji wymiany</t>
  </si>
  <si>
    <t>1 kw. 2019</t>
  </si>
  <si>
    <t>2 kw. 2019</t>
  </si>
  <si>
    <t>Pochodne instrumenty zabezpieczające</t>
  </si>
  <si>
    <t>Należności od banków</t>
  </si>
  <si>
    <t>Należności od klientów</t>
  </si>
  <si>
    <t>Aktywa stanowiące zabezpieczenie zobowiązań</t>
  </si>
  <si>
    <t>Rzeczowe aktywa trwałe</t>
  </si>
  <si>
    <t>Wartości niematerialne</t>
  </si>
  <si>
    <t>Aktywa przeznaczone do sprzedaży</t>
  </si>
  <si>
    <t>Aktywa z tytułu podatku dochodowego</t>
  </si>
  <si>
    <t>Pozostałe aktywa</t>
  </si>
  <si>
    <t>Zobowiązania  wobec banków</t>
  </si>
  <si>
    <t>Zobowiązania  wobec klientów</t>
  </si>
  <si>
    <t>Rezerwy</t>
  </si>
  <si>
    <t>Pozostałe zobowiązania</t>
  </si>
  <si>
    <t>Zobowiązania z tytułu podatku dochodowego</t>
  </si>
  <si>
    <t>Zobowiązania podporządkowane</t>
  </si>
  <si>
    <t>Zobowiązania, razem</t>
  </si>
  <si>
    <t>Kapitał własny</t>
  </si>
  <si>
    <t>Przedpłata na poczet zakupu akcji BPH</t>
  </si>
  <si>
    <t>Aktywa</t>
  </si>
  <si>
    <t xml:space="preserve">Zobowiązania i kapitały razem </t>
  </si>
  <si>
    <t xml:space="preserve">Zobowiązania finansowe </t>
  </si>
  <si>
    <t>Aktywa finansowe</t>
  </si>
  <si>
    <t>Inwestycje w jednostkach stowarzyszonych</t>
  </si>
  <si>
    <t>wyceniane w wartości godziwej przez inne całkowite dochody</t>
  </si>
  <si>
    <t>wyceniane w wartości godziwej przez rachunek zysków i strat</t>
  </si>
  <si>
    <t>wyceniane według zamortyzowanego kosztu</t>
  </si>
  <si>
    <t>Aktywa razem</t>
  </si>
  <si>
    <t>Zobowiązania i kapitały</t>
  </si>
  <si>
    <t>Kapitał akcyjny</t>
  </si>
  <si>
    <t>Kapitał zapasowy</t>
  </si>
  <si>
    <t>Kapitał z aktualizacji wyceny</t>
  </si>
  <si>
    <t>Pozostałe kapitały rezerwowe</t>
  </si>
  <si>
    <t>Różnice kursowe z przeliczenia jednostek działających za granicą</t>
  </si>
  <si>
    <t>Niepodzielony wynik z lat ubiegłych</t>
  </si>
  <si>
    <t>Zysk bieżącego roku</t>
  </si>
  <si>
    <t>Udziały niekontrolujące</t>
  </si>
  <si>
    <t>aktywa z tytułu bieżącego podatku dochodowego</t>
  </si>
  <si>
    <t xml:space="preserve">aktywa z tytułu odroczonego podatku dochodowego </t>
  </si>
  <si>
    <t xml:space="preserve">bieżące zobowiązanie z tytułu podatku dochodowego </t>
  </si>
  <si>
    <t xml:space="preserve">rezerwa z tytułu odroczonego podatku dochodowego </t>
  </si>
  <si>
    <t>dostępne do sprzedaży</t>
  </si>
  <si>
    <t>utrzymywane do terminu zapadalności</t>
  </si>
  <si>
    <t>przeznaczone do obrotu</t>
  </si>
  <si>
    <t>Pozostałe przychody odsetkowe</t>
  </si>
  <si>
    <t>Pozostałe koszty odsetkowe</t>
  </si>
  <si>
    <t>Koszty odsetkowe od instrumentów finansowych w kategorii wg zamortyzowanego kosztu z uwzględnieniem efektywnej stopy procentowej</t>
  </si>
  <si>
    <t xml:space="preserve">instrumenty pochodne </t>
  </si>
  <si>
    <t>lokaty terminowe</t>
  </si>
  <si>
    <t>aktywa finansowe wyceniane wg zamortyzowanego kosztu</t>
  </si>
  <si>
    <t>aktywa finansowe wyceniane wg wartości godziwej przez inne całkowite dochody</t>
  </si>
  <si>
    <t>skupione wierzytelności</t>
  </si>
  <si>
    <t>operacje papierami wartościowymi z przyrzeczeniem odkupu</t>
  </si>
  <si>
    <t>inne</t>
  </si>
  <si>
    <t>rachunki bieżące</t>
  </si>
  <si>
    <t>lokaty jednodniowe</t>
  </si>
  <si>
    <t>depozyty terminowe</t>
  </si>
  <si>
    <t>emisja własna</t>
  </si>
  <si>
    <t>zabezpieczenia pieniężne</t>
  </si>
  <si>
    <t>leasing</t>
  </si>
  <si>
    <t>depozyty bieżące</t>
  </si>
  <si>
    <t>aktywa finansowe dostępne do sprzedaży</t>
  </si>
  <si>
    <t>Inwestycyjne papiery wartościowe utrzymywane do terminu zapadalności</t>
  </si>
  <si>
    <t>instrumenty pochodne</t>
  </si>
  <si>
    <t>obsługa kart płatniczych, kredytowych</t>
  </si>
  <si>
    <t>marża transakcyjna na transakcjach wymiany walut</t>
  </si>
  <si>
    <t>obsługa rachunków bankowych</t>
  </si>
  <si>
    <t>prowizje maklerskie</t>
  </si>
  <si>
    <t xml:space="preserve">wynagrodzenia z tyt. pośrednictwa sprzedaży ubezpieczeń </t>
  </si>
  <si>
    <t>kredyty i pożyczki</t>
  </si>
  <si>
    <t>przelewy</t>
  </si>
  <si>
    <t>operacje kasowe</t>
  </si>
  <si>
    <t>gwarancje, akredytywy, inkaso, promesy</t>
  </si>
  <si>
    <t>działalność powiernicza</t>
  </si>
  <si>
    <t>spłata zajęcia egzekucyjnego</t>
  </si>
  <si>
    <t>pozostałe prowizje</t>
  </si>
  <si>
    <t>koszty transakcji kartowych i bankomatowych, w tym koszty wydanych kart</t>
  </si>
  <si>
    <t>prowizje wypłacane agentom</t>
  </si>
  <si>
    <t xml:space="preserve">ubezpieczenia produktów bankowych </t>
  </si>
  <si>
    <t>koszty  nagród dla klienta</t>
  </si>
  <si>
    <t>prowizje za udostępnianie bankomatów</t>
  </si>
  <si>
    <t>prowizje wypłacane podmiotom z tytułu umów na wykonywanie określonych czynności</t>
  </si>
  <si>
    <t>przelewy i przekazy</t>
  </si>
  <si>
    <t>Wynik z tytułu prowizji i opłat</t>
  </si>
  <si>
    <t>Zysk netto przypadający akcjonariuszom jednostki dominującej</t>
  </si>
  <si>
    <t>Zysk netto przypadająca udziałom niekontrolującym</t>
  </si>
  <si>
    <t>n/d</t>
  </si>
  <si>
    <t xml:space="preserve">Koszyk 3 </t>
  </si>
  <si>
    <t>Odpisy na należności od klientów</t>
  </si>
  <si>
    <t>klient detaliczny</t>
  </si>
  <si>
    <t>klient biznesowy</t>
  </si>
  <si>
    <t>Odpisy na straty oczekiwane (ECL)</t>
  </si>
  <si>
    <t>Koszyk 2</t>
  </si>
  <si>
    <t xml:space="preserve">      klient detaliczny</t>
  </si>
  <si>
    <t xml:space="preserve">      klient biznesowy</t>
  </si>
  <si>
    <t>Koszyk 1</t>
  </si>
  <si>
    <t>POCI</t>
  </si>
  <si>
    <t>Odzyski</t>
  </si>
  <si>
    <t>Rezerwa na zobowiązania pozabilansowe</t>
  </si>
  <si>
    <t>Rzeczowe aktywa trwałe i wartości niematerialne</t>
  </si>
  <si>
    <t>IBNR dotyczący należności od  klientów bez utraty wartości</t>
  </si>
  <si>
    <t>Dłużne papiery wartościowe - aktywa dostępne do sprzedaży</t>
  </si>
  <si>
    <t>Koszty pracownicze</t>
  </si>
  <si>
    <t xml:space="preserve"> wynagrodzenia</t>
  </si>
  <si>
    <t xml:space="preserve"> narzuty na wynagrodzenia</t>
  </si>
  <si>
    <t xml:space="preserve"> świadczenia w formie akcji</t>
  </si>
  <si>
    <t xml:space="preserve"> programy retencyjne </t>
  </si>
  <si>
    <t xml:space="preserve">aktualizacja programu opcji menedzerskich - część rozliczana w środkach pieniężnych </t>
  </si>
  <si>
    <t>koszty premii dla osób mających wpływ na profil ryzyka banku rozliczany w akcjach fantomowych</t>
  </si>
  <si>
    <t>koszty rezerwy restrukturyzacyjnej</t>
  </si>
  <si>
    <t xml:space="preserve"> pozostałe</t>
  </si>
  <si>
    <t>Koszty ogólnego zarządu</t>
  </si>
  <si>
    <t xml:space="preserve"> koszty czynszu i utrzymania budynków</t>
  </si>
  <si>
    <t xml:space="preserve"> koszty BFG</t>
  </si>
  <si>
    <t xml:space="preserve"> koszty informatyczne</t>
  </si>
  <si>
    <t xml:space="preserve"> koszty marketingowe</t>
  </si>
  <si>
    <t xml:space="preserve"> koszty usług doradczych</t>
  </si>
  <si>
    <t xml:space="preserve"> koszty usług zewnętrznych</t>
  </si>
  <si>
    <t xml:space="preserve">koszty rezerwy restukturyzacyjnej </t>
  </si>
  <si>
    <t xml:space="preserve"> koszty szkoleń</t>
  </si>
  <si>
    <t xml:space="preserve"> koszty usług telekomunikacyjnych</t>
  </si>
  <si>
    <t xml:space="preserve"> koszty leasingu środków trwałych i wartości niematerialnych</t>
  </si>
  <si>
    <t>Amortyzacja</t>
  </si>
  <si>
    <t xml:space="preserve"> rzeczowe aktywa trwałe</t>
  </si>
  <si>
    <t>wartości niematerialne</t>
  </si>
  <si>
    <t>Podatki i opłaty</t>
  </si>
  <si>
    <t xml:space="preserve">Razem koszty działania </t>
  </si>
  <si>
    <t>Segment detaliczny</t>
  </si>
  <si>
    <t>Kredyty konsumpcyjne</t>
  </si>
  <si>
    <t>Kredyty na nieruchomości mieszkaniowe</t>
  </si>
  <si>
    <t>Kredyty consumer finance</t>
  </si>
  <si>
    <t>Segment biznesowy</t>
  </si>
  <si>
    <t>Kredyty operacyjne</t>
  </si>
  <si>
    <t>Kredyty inwestycyjne</t>
  </si>
  <si>
    <t xml:space="preserve">Pozostałe </t>
  </si>
  <si>
    <t>Razem</t>
  </si>
  <si>
    <t>Według struktury rodzajowej i segmentu klientów</t>
  </si>
  <si>
    <t>Depozyty bieżące</t>
  </si>
  <si>
    <t>Depozyty terminowe</t>
  </si>
  <si>
    <t>Emisja własna bankowych papierów wartościowych</t>
  </si>
  <si>
    <t>Emisja własna obligacji</t>
  </si>
  <si>
    <t>Zobowiązania wobec klientów razem</t>
  </si>
  <si>
    <t>Kredyty i pożyczki udzielone klientom -wartość netto</t>
  </si>
  <si>
    <t>3 kw. 2019</t>
  </si>
  <si>
    <t>zwrot kosztów kredytów (rezerwa TSUE)</t>
  </si>
  <si>
    <t>prowizje z działalności leasingowej</t>
  </si>
  <si>
    <t>Amounts due from banks</t>
  </si>
  <si>
    <t>Investment securities</t>
  </si>
  <si>
    <t xml:space="preserve">  measured at fair value through other comprehensive income</t>
  </si>
  <si>
    <t xml:space="preserve">  measured at fair value through profit or loss</t>
  </si>
  <si>
    <t xml:space="preserve">  measured at amortized cost</t>
  </si>
  <si>
    <t xml:space="preserve">Assets </t>
  </si>
  <si>
    <t xml:space="preserve">Derivative hedging instruments </t>
  </si>
  <si>
    <t>Loans and advances to customers</t>
  </si>
  <si>
    <t>Assets pledged as collateral</t>
  </si>
  <si>
    <t>Property, plant and equipment</t>
  </si>
  <si>
    <t>Intangible assets</t>
  </si>
  <si>
    <t>Investments in subsidiaries</t>
  </si>
  <si>
    <t>Asset held for sale</t>
  </si>
  <si>
    <t xml:space="preserve">Income tax asset </t>
  </si>
  <si>
    <t xml:space="preserve">    Current tax assets</t>
  </si>
  <si>
    <t xml:space="preserve">    Deferred tax assets</t>
  </si>
  <si>
    <t>Other assets</t>
  </si>
  <si>
    <t xml:space="preserve">Total assets </t>
  </si>
  <si>
    <t>Liabilities and equity</t>
  </si>
  <si>
    <t>Amounts due to banks</t>
  </si>
  <si>
    <t>Amounts due to customers</t>
  </si>
  <si>
    <t>Financial liabilities measured at fair value through profit or loss</t>
  </si>
  <si>
    <t>Derivative hedging instruments</t>
  </si>
  <si>
    <t>Provisions</t>
  </si>
  <si>
    <t>Other liabilities</t>
  </si>
  <si>
    <t>Income tax liabilities</t>
  </si>
  <si>
    <t xml:space="preserve">    Current tax liabilities</t>
  </si>
  <si>
    <t xml:space="preserve">    Deferred tax liabilities</t>
  </si>
  <si>
    <t>Subordinated loans</t>
  </si>
  <si>
    <t>Total liabilities</t>
  </si>
  <si>
    <t xml:space="preserve">  Share capital</t>
  </si>
  <si>
    <t xml:space="preserve">  Supplementary capital</t>
  </si>
  <si>
    <t xml:space="preserve">  Revaluation reserve</t>
  </si>
  <si>
    <t xml:space="preserve">  Other reserves</t>
  </si>
  <si>
    <t>Foreign operations currency translation differences</t>
  </si>
  <si>
    <t>Retained earnings / (accumulated losses)</t>
  </si>
  <si>
    <t>Profit for the year</t>
  </si>
  <si>
    <t xml:space="preserve"> Non-controlling interests</t>
  </si>
  <si>
    <t>Equity</t>
  </si>
  <si>
    <t>Total liabilities and equity</t>
  </si>
  <si>
    <t>Available-for-sale financial assets</t>
  </si>
  <si>
    <t>Investment securities held to maturity</t>
  </si>
  <si>
    <t>Financial assets held for trading</t>
  </si>
  <si>
    <t>Financial liabilities held for trading</t>
  </si>
  <si>
    <t xml:space="preserve">Financial liabilities </t>
  </si>
  <si>
    <t>Prepayment on account of the purchase of BPH shares</t>
  </si>
  <si>
    <t>Interest income</t>
  </si>
  <si>
    <t>Income of a similar nature</t>
  </si>
  <si>
    <t>Interest expense</t>
  </si>
  <si>
    <t>Net interest income</t>
  </si>
  <si>
    <t>Fee and commission income</t>
  </si>
  <si>
    <t>Fee and commission expense</t>
  </si>
  <si>
    <t>Net fee and commission income</t>
  </si>
  <si>
    <t>Dividend income</t>
  </si>
  <si>
    <t>The result on financial assets measured at fair value through profit or loss and FX result</t>
  </si>
  <si>
    <t>The result on derecognition of financial assets and liabilities not measured at fair value through profit or loss</t>
  </si>
  <si>
    <t>measured at fair value through other comprehensive income</t>
  </si>
  <si>
    <t>measured at amortized cost</t>
  </si>
  <si>
    <t>Other operating income</t>
  </si>
  <si>
    <t>Other operating costs</t>
  </si>
  <si>
    <t>Net other operating income and expenses</t>
  </si>
  <si>
    <t>General administrative expenses</t>
  </si>
  <si>
    <t>Net expected credit losses, impairment allowances and write-downs</t>
  </si>
  <si>
    <t>Banking tax</t>
  </si>
  <si>
    <t>Gross profit</t>
  </si>
  <si>
    <t>Income tax</t>
  </si>
  <si>
    <t>Net profit</t>
  </si>
  <si>
    <t>Net profit attributable to equity holders of the parent</t>
  </si>
  <si>
    <t>Net loss attributable to non-controlling interests</t>
  </si>
  <si>
    <t xml:space="preserve">Profit from bargain purchase of Bank BPH demerged busines </t>
  </si>
  <si>
    <t>Net gain (realized) on other financial instruments</t>
  </si>
  <si>
    <t>   term deposits</t>
  </si>
  <si>
    <t>   loans</t>
  </si>
  <si>
    <t>reimbursement of credit cost (TSUE provision)</t>
  </si>
  <si>
    <t xml:space="preserve"> financial assets measured at amortized cost</t>
  </si>
  <si>
    <t xml:space="preserve"> financial assets measured at fair value through other coprehensive income</t>
  </si>
  <si>
    <t xml:space="preserve">   receivables acquired</t>
  </si>
  <si>
    <t xml:space="preserve">   repo transactions in securities</t>
  </si>
  <si>
    <t xml:space="preserve">   other</t>
  </si>
  <si>
    <t>Other interest income</t>
  </si>
  <si>
    <t>   current accounts</t>
  </si>
  <si>
    <t>   overnight deposits</t>
  </si>
  <si>
    <t xml:space="preserve">   derivatives</t>
  </si>
  <si>
    <t>available for sale financial assets</t>
  </si>
  <si>
    <t>Interest expense from financial instruments measured at amortized cost including the  effective interest rate method</t>
  </si>
  <si>
    <t xml:space="preserve">   own issue</t>
  </si>
  <si>
    <t xml:space="preserve">   cash deposits</t>
  </si>
  <si>
    <t>   other</t>
  </si>
  <si>
    <t>Other interest expense</t>
  </si>
  <si>
    <t>   current deposits</t>
  </si>
  <si>
    <t>payment and credit cards service</t>
  </si>
  <si>
    <t>transaction margin on currency exchange transactions</t>
  </si>
  <si>
    <t>maintaining bank accounts</t>
  </si>
  <si>
    <t>brokerage commissions</t>
  </si>
  <si>
    <t xml:space="preserve">revenue from bancassurance activity </t>
  </si>
  <si>
    <t>loans and advances</t>
  </si>
  <si>
    <t>transfers</t>
  </si>
  <si>
    <t>cash operations</t>
  </si>
  <si>
    <t xml:space="preserve">guarantees, letters of credit, collection, commitments </t>
  </si>
  <si>
    <t>receivables acquired</t>
  </si>
  <si>
    <t>for custody services</t>
  </si>
  <si>
    <t>repayment of seizure</t>
  </si>
  <si>
    <t>Lease's fee</t>
  </si>
  <si>
    <t>other commissions</t>
  </si>
  <si>
    <t>Fee and commission expenses</t>
  </si>
  <si>
    <t>costs of card and ATM transactions, including costs of cards issued</t>
  </si>
  <si>
    <t>commissions paid to agents</t>
  </si>
  <si>
    <t xml:space="preserve">insurance of bank products </t>
  </si>
  <si>
    <t>costs of awards for customers</t>
  </si>
  <si>
    <t>commissions for access to ATMs</t>
  </si>
  <si>
    <t>commissions paid under contracts for performing specific operations</t>
  </si>
  <si>
    <t>transfers and remittances</t>
  </si>
  <si>
    <t xml:space="preserve">Net fee and commission income </t>
  </si>
  <si>
    <t xml:space="preserve">Stage 3 </t>
  </si>
  <si>
    <t>Impairment losses on impaired loans and advances to customers</t>
  </si>
  <si>
    <t xml:space="preserve">      retail customers</t>
  </si>
  <si>
    <t xml:space="preserve">      corporate customers</t>
  </si>
  <si>
    <t>Expected credit loss (ECL)</t>
  </si>
  <si>
    <t>corporate customers</t>
  </si>
  <si>
    <t>Bucket 1</t>
  </si>
  <si>
    <t>Stage 2</t>
  </si>
  <si>
    <t>Recoveries from off-balance sheet</t>
  </si>
  <si>
    <t>Off-balance provisions</t>
  </si>
  <si>
    <t>Property, plant and equipment and intangible assets</t>
  </si>
  <si>
    <t>Non-current assets held for sale</t>
  </si>
  <si>
    <t>Net impairment allowance and write-downs</t>
  </si>
  <si>
    <t>Debt securities – available-for-sale financial assets</t>
  </si>
  <si>
    <t>IBNR for customers without impairment losses</t>
  </si>
  <si>
    <t>Payroll costs</t>
  </si>
  <si>
    <t>remuneration due to employment contracts</t>
  </si>
  <si>
    <t xml:space="preserve">  remuneration surcharges</t>
  </si>
  <si>
    <t xml:space="preserve">  share-based payments</t>
  </si>
  <si>
    <t xml:space="preserve">  retention programs</t>
  </si>
  <si>
    <t>revaluation of managment option plan – part settled in cash</t>
  </si>
  <si>
    <t xml:space="preserve"> costs of bonus for senior executives settled in phantom shares </t>
  </si>
  <si>
    <t xml:space="preserve"> restructuring provision</t>
  </si>
  <si>
    <t>other</t>
  </si>
  <si>
    <t>General and administrative costs</t>
  </si>
  <si>
    <t xml:space="preserve">  lease and building maintenance expenses</t>
  </si>
  <si>
    <t xml:space="preserve">  costs of Banking Guarantee Fund</t>
  </si>
  <si>
    <t xml:space="preserve">  IT costs</t>
  </si>
  <si>
    <t xml:space="preserve">  marketing costs</t>
  </si>
  <si>
    <t xml:space="preserve">  cost of advisory services</t>
  </si>
  <si>
    <t xml:space="preserve">  external services</t>
  </si>
  <si>
    <t xml:space="preserve">  provision for restructuring</t>
  </si>
  <si>
    <t xml:space="preserve">  training costs</t>
  </si>
  <si>
    <t xml:space="preserve">  costs of telecommunications services</t>
  </si>
  <si>
    <t xml:space="preserve">  costs of lease of property, plant and equipment and intangible assets</t>
  </si>
  <si>
    <t xml:space="preserve">  other</t>
  </si>
  <si>
    <t>Amortization and depreciation</t>
  </si>
  <si>
    <t xml:space="preserve">  property, plant and equipment</t>
  </si>
  <si>
    <t xml:space="preserve">  intangible assets</t>
  </si>
  <si>
    <t>Taxes and fees</t>
  </si>
  <si>
    <t>Total general administrative expenses</t>
  </si>
  <si>
    <t>Retail segment</t>
  </si>
  <si>
    <t>Consumer loans</t>
  </si>
  <si>
    <t xml:space="preserve">Loans for residential real estate </t>
  </si>
  <si>
    <t>Consumer finance loans</t>
  </si>
  <si>
    <t>Corporate segment</t>
  </si>
  <si>
    <t>Working capital facility</t>
  </si>
  <si>
    <t>Investment loans</t>
  </si>
  <si>
    <t>Other</t>
  </si>
  <si>
    <t>Total</t>
  </si>
  <si>
    <t>Loans and advances to customers- net value</t>
  </si>
  <si>
    <t xml:space="preserve">Current deposits </t>
  </si>
  <si>
    <t>Term deposits</t>
  </si>
  <si>
    <t>Banking securities issued</t>
  </si>
  <si>
    <t>Own issue of bonds</t>
  </si>
  <si>
    <t>Total amounts due to customers</t>
  </si>
  <si>
    <t>By customer type and segment</t>
  </si>
  <si>
    <t xml:space="preserve">2 kw. 2019 </t>
  </si>
  <si>
    <t>4 kw. 2019</t>
  </si>
  <si>
    <t>Cash and balances with the Central Bank/Cash and cash equivalents</t>
  </si>
  <si>
    <t xml:space="preserve">*zmiana prezentacji od 31.12.2019 </t>
  </si>
  <si>
    <t>31.12.2019 narastająco</t>
  </si>
  <si>
    <t>31.12.2019 narastajaco</t>
  </si>
  <si>
    <t>Kasa i środki w banku centralnym/Środki pieniężne i iich ekwiwalenty</t>
  </si>
  <si>
    <t xml:space="preserve">Bank zgodnie z MSR 1 zaprezentował w bilansie środki pienięzne i ich ekwiwalenty, dokonując odpowiedniej reklasyfikacji aktywów spełnijących tę definicję </t>
  </si>
  <si>
    <t>Pozycje rachunku zysków i strat</t>
  </si>
  <si>
    <t>1 kw. 2020</t>
  </si>
  <si>
    <t>1 379 127*</t>
  </si>
  <si>
    <t>212 885*</t>
  </si>
  <si>
    <t>Koszty działania Grupy</t>
  </si>
  <si>
    <t xml:space="preserve">1 kw. 2019 </t>
  </si>
  <si>
    <t xml:space="preserve">kredyty, w tym </t>
  </si>
  <si>
    <t xml:space="preserve">3 kw. 2019 </t>
  </si>
  <si>
    <t>2 kw. 2020</t>
  </si>
  <si>
    <t>Zobowiązania grupy do zbycia</t>
  </si>
  <si>
    <t>Profit / loss of continued operations</t>
  </si>
  <si>
    <t>Zysk / strata netto z działalności kontynuowanej</t>
  </si>
  <si>
    <t>Profit /  loss of discontinued operations</t>
  </si>
  <si>
    <t>Zysk /strata z działalności zaniechanej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</si>
</sst>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0_ ;\-#,##0\ "/>
    <numFmt numFmtId="166" formatCode="#,##0.00_ ;\-#,##0.00\ "/>
  </numFmts>
  <fonts count="19"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7"/>
      <color theme="1"/>
      <name val="Segoe UI Light"/>
      <family val="2"/>
      <charset val="238"/>
    </font>
    <font>
      <b/>
      <sz val="7"/>
      <color rgb="FFFFFFFF"/>
      <name val="Lato"/>
      <charset val="238"/>
    </font>
    <font>
      <sz val="7"/>
      <color theme="1"/>
      <name val="Lato"/>
      <charset val="238"/>
    </font>
    <font>
      <sz val="8"/>
      <color theme="1"/>
      <name val="Lato"/>
      <charset val="238"/>
    </font>
    <font>
      <sz val="7"/>
      <name val="Lato"/>
      <charset val="238"/>
    </font>
    <font>
      <b/>
      <sz val="7"/>
      <name val="Lato"/>
      <charset val="238"/>
    </font>
    <font>
      <b/>
      <sz val="8"/>
      <color theme="1"/>
      <name val="Lato"/>
      <charset val="238"/>
    </font>
    <font>
      <b/>
      <sz val="7"/>
      <color theme="1"/>
      <name val="Lato"/>
      <charset val="238"/>
    </font>
    <font>
      <b/>
      <sz val="7"/>
      <color rgb="FFFFC000"/>
      <name val="Lato"/>
      <charset val="238"/>
    </font>
    <font>
      <sz val="7"/>
      <color rgb="FFFF0000"/>
      <name val="Lato"/>
      <charset val="238"/>
    </font>
    <font>
      <i/>
      <sz val="8"/>
      <color theme="1"/>
      <name val="Arial"/>
      <family val="2"/>
      <charset val="238"/>
    </font>
    <font>
      <i/>
      <sz val="7"/>
      <color theme="1"/>
      <name val="Lato"/>
      <charset val="238"/>
    </font>
  </fonts>
  <fills count="11">
    <fill>
      <patternFill patternType="none"/>
    </fill>
    <fill>
      <patternFill patternType="gray125"/>
    </fill>
    <fill>
      <patternFill patternType="solid">
        <fgColor rgb="FF7D013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D9D9D9"/>
      </top>
      <bottom style="medium">
        <color rgb="FFD9D9D9"/>
      </bottom>
      <diagonal/>
    </border>
    <border>
      <left/>
      <right/>
      <top/>
      <bottom style="medium">
        <color rgb="FFD9D9D9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40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6" fillId="0" borderId="0"/>
    <xf numFmtId="9" fontId="6" fillId="0" borderId="0" applyFont="0" applyFill="0" applyBorder="0" applyAlignment="0" applyProtection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91">
    <xf numFmtId="0" fontId="0" fillId="0" borderId="0" xfId="0"/>
    <xf numFmtId="3" fontId="0" fillId="0" borderId="0" xfId="0" applyNumberFormat="1"/>
    <xf numFmtId="3" fontId="5" fillId="0" borderId="0" xfId="0" applyNumberFormat="1" applyFont="1"/>
    <xf numFmtId="3" fontId="5" fillId="0" borderId="0" xfId="0" applyNumberFormat="1" applyFont="1" applyFill="1"/>
    <xf numFmtId="0" fontId="7" fillId="0" borderId="0" xfId="0" applyFont="1"/>
    <xf numFmtId="0" fontId="8" fillId="10" borderId="3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3" fontId="10" fillId="0" borderId="0" xfId="0" applyNumberFormat="1" applyFont="1"/>
    <xf numFmtId="0" fontId="11" fillId="8" borderId="0" xfId="0" applyFont="1" applyFill="1"/>
    <xf numFmtId="0" fontId="11" fillId="9" borderId="0" xfId="0" applyFont="1" applyFill="1"/>
    <xf numFmtId="0" fontId="11" fillId="0" borderId="0" xfId="0" applyFont="1"/>
    <xf numFmtId="0" fontId="11" fillId="0" borderId="0" xfId="0" applyFont="1" applyFill="1"/>
    <xf numFmtId="0" fontId="11" fillId="5" borderId="0" xfId="0" applyFont="1" applyFill="1" applyAlignment="1">
      <alignment vertical="center" wrapText="1"/>
    </xf>
    <xf numFmtId="165" fontId="11" fillId="4" borderId="0" xfId="2" applyNumberFormat="1" applyFont="1" applyFill="1" applyAlignment="1">
      <alignment vertical="center" wrapText="1"/>
    </xf>
    <xf numFmtId="3" fontId="11" fillId="5" borderId="0" xfId="0" applyNumberFormat="1" applyFont="1" applyFill="1" applyAlignment="1">
      <alignment vertical="center" wrapText="1"/>
    </xf>
    <xf numFmtId="165" fontId="11" fillId="4" borderId="0" xfId="2" applyNumberFormat="1" applyFont="1" applyFill="1" applyAlignment="1">
      <alignment horizontal="right" vertical="center" wrapText="1"/>
    </xf>
    <xf numFmtId="3" fontId="9" fillId="0" borderId="0" xfId="0" applyNumberFormat="1" applyFont="1"/>
    <xf numFmtId="4" fontId="11" fillId="4" borderId="1" xfId="0" applyNumberFormat="1" applyFont="1" applyFill="1" applyBorder="1" applyAlignment="1">
      <alignment vertical="center" wrapText="1"/>
    </xf>
    <xf numFmtId="3" fontId="11" fillId="4" borderId="1" xfId="0" applyNumberFormat="1" applyFont="1" applyFill="1" applyBorder="1" applyAlignment="1">
      <alignment vertical="center" wrapText="1"/>
    </xf>
    <xf numFmtId="3" fontId="11" fillId="5" borderId="0" xfId="0" applyNumberFormat="1" applyFont="1" applyFill="1" applyAlignment="1">
      <alignment horizontal="right" vertical="center" wrapText="1"/>
    </xf>
    <xf numFmtId="4" fontId="12" fillId="4" borderId="1" xfId="0" applyNumberFormat="1" applyFont="1" applyFill="1" applyBorder="1" applyAlignment="1">
      <alignment vertical="center" wrapText="1"/>
    </xf>
    <xf numFmtId="165" fontId="12" fillId="4" borderId="0" xfId="2" applyNumberFormat="1" applyFont="1" applyFill="1" applyAlignment="1">
      <alignment vertical="center" wrapText="1"/>
    </xf>
    <xf numFmtId="3" fontId="11" fillId="4" borderId="0" xfId="2" applyNumberFormat="1" applyFont="1" applyFill="1" applyAlignment="1">
      <alignment horizontal="right" vertical="center" wrapText="1"/>
    </xf>
    <xf numFmtId="3" fontId="12" fillId="4" borderId="0" xfId="2" applyNumberFormat="1" applyFont="1" applyFill="1" applyAlignment="1">
      <alignment horizontal="right" vertical="center" wrapText="1"/>
    </xf>
    <xf numFmtId="166" fontId="11" fillId="4" borderId="0" xfId="2" applyNumberFormat="1" applyFont="1" applyFill="1" applyAlignment="1">
      <alignment horizontal="right" vertical="center" wrapText="1"/>
    </xf>
    <xf numFmtId="3" fontId="9" fillId="0" borderId="0" xfId="0" applyNumberFormat="1" applyFont="1" applyAlignment="1">
      <alignment wrapText="1"/>
    </xf>
    <xf numFmtId="3" fontId="11" fillId="6" borderId="0" xfId="0" applyNumberFormat="1" applyFont="1" applyFill="1" applyAlignment="1">
      <alignment horizontal="right" vertical="center" wrapText="1"/>
    </xf>
    <xf numFmtId="3" fontId="12" fillId="6" borderId="0" xfId="0" applyNumberFormat="1" applyFont="1" applyFill="1" applyAlignment="1">
      <alignment horizontal="right" vertical="center" wrapText="1"/>
    </xf>
    <xf numFmtId="3" fontId="12" fillId="4" borderId="0" xfId="0" applyNumberFormat="1" applyFont="1" applyFill="1" applyAlignment="1">
      <alignment horizontal="right" vertical="center" wrapText="1"/>
    </xf>
    <xf numFmtId="4" fontId="9" fillId="0" borderId="0" xfId="0" applyNumberFormat="1" applyFont="1"/>
    <xf numFmtId="0" fontId="11" fillId="3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3" fontId="11" fillId="5" borderId="0" xfId="0" applyNumberFormat="1" applyFont="1" applyFill="1" applyBorder="1" applyAlignment="1">
      <alignment horizontal="right" vertical="center" wrapText="1"/>
    </xf>
    <xf numFmtId="0" fontId="12" fillId="4" borderId="0" xfId="0" applyFont="1" applyFill="1" applyBorder="1" applyAlignment="1">
      <alignment vertical="center" wrapText="1"/>
    </xf>
    <xf numFmtId="3" fontId="12" fillId="4" borderId="0" xfId="0" applyNumberFormat="1" applyFont="1" applyFill="1" applyBorder="1" applyAlignment="1">
      <alignment horizontal="right" vertical="center" wrapText="1"/>
    </xf>
    <xf numFmtId="0" fontId="11" fillId="5" borderId="0" xfId="0" applyFont="1" applyFill="1" applyBorder="1" applyAlignment="1">
      <alignment vertical="center" wrapText="1"/>
    </xf>
    <xf numFmtId="3" fontId="11" fillId="3" borderId="0" xfId="0" applyNumberFormat="1" applyFont="1" applyFill="1" applyBorder="1" applyAlignment="1">
      <alignment horizontal="right" vertical="center" wrapText="1"/>
    </xf>
    <xf numFmtId="3" fontId="12" fillId="6" borderId="0" xfId="0" applyNumberFormat="1" applyFont="1" applyFill="1" applyBorder="1" applyAlignment="1">
      <alignment horizontal="right" vertical="center" wrapText="1"/>
    </xf>
    <xf numFmtId="0" fontId="13" fillId="0" borderId="0" xfId="0" applyFont="1"/>
    <xf numFmtId="0" fontId="12" fillId="7" borderId="2" xfId="3" applyFont="1" applyFill="1" applyBorder="1" applyAlignment="1">
      <alignment vertical="center" wrapText="1"/>
    </xf>
    <xf numFmtId="3" fontId="12" fillId="6" borderId="2" xfId="3" applyNumberFormat="1" applyFont="1" applyFill="1" applyBorder="1" applyAlignment="1">
      <alignment vertical="center" wrapText="1"/>
    </xf>
    <xf numFmtId="0" fontId="11" fillId="0" borderId="0" xfId="3" applyFont="1" applyFill="1" applyBorder="1" applyAlignment="1">
      <alignment vertical="center" wrapText="1"/>
    </xf>
    <xf numFmtId="3" fontId="14" fillId="0" borderId="0" xfId="0" applyNumberFormat="1" applyFont="1"/>
    <xf numFmtId="3" fontId="12" fillId="7" borderId="2" xfId="3" applyNumberFormat="1" applyFont="1" applyFill="1" applyBorder="1" applyAlignment="1">
      <alignment vertical="center" wrapText="1"/>
    </xf>
    <xf numFmtId="0" fontId="14" fillId="0" borderId="0" xfId="0" applyFont="1"/>
    <xf numFmtId="0" fontId="15" fillId="2" borderId="0" xfId="3" applyFont="1" applyFill="1" applyAlignment="1">
      <alignment vertical="center" wrapText="1"/>
    </xf>
    <xf numFmtId="3" fontId="8" fillId="10" borderId="3" xfId="0" applyNumberFormat="1" applyFont="1" applyFill="1" applyBorder="1" applyAlignment="1">
      <alignment horizontal="center" vertical="center" wrapText="1"/>
    </xf>
    <xf numFmtId="3" fontId="12" fillId="7" borderId="2" xfId="0" applyNumberFormat="1" applyFont="1" applyFill="1" applyBorder="1" applyAlignment="1">
      <alignment horizontal="left" vertical="center" wrapText="1"/>
    </xf>
    <xf numFmtId="3" fontId="12" fillId="7" borderId="2" xfId="0" applyNumberFormat="1" applyFont="1" applyFill="1" applyBorder="1" applyAlignment="1">
      <alignment horizontal="right" vertical="center" wrapText="1"/>
    </xf>
    <xf numFmtId="3" fontId="12" fillId="4" borderId="2" xfId="0" applyNumberFormat="1" applyFont="1" applyFill="1" applyBorder="1" applyAlignment="1">
      <alignment horizontal="left"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1" fillId="5" borderId="2" xfId="0" applyNumberFormat="1" applyFont="1" applyFill="1" applyBorder="1" applyAlignment="1">
      <alignment horizontal="left" vertical="center" wrapText="1"/>
    </xf>
    <xf numFmtId="3" fontId="11" fillId="5" borderId="2" xfId="0" applyNumberFormat="1" applyFont="1" applyFill="1" applyBorder="1" applyAlignment="1">
      <alignment horizontal="right" vertical="center" wrapText="1"/>
    </xf>
    <xf numFmtId="3" fontId="12" fillId="4" borderId="1" xfId="0" applyNumberFormat="1" applyFont="1" applyFill="1" applyBorder="1" applyAlignment="1">
      <alignment horizontal="left" vertical="center" wrapText="1"/>
    </xf>
    <xf numFmtId="3" fontId="12" fillId="4" borderId="1" xfId="0" applyNumberFormat="1" applyFont="1" applyFill="1" applyBorder="1" applyAlignment="1">
      <alignment horizontal="right" vertical="center" wrapText="1"/>
    </xf>
    <xf numFmtId="3" fontId="12" fillId="5" borderId="2" xfId="0" applyNumberFormat="1" applyFont="1" applyFill="1" applyBorder="1" applyAlignment="1">
      <alignment horizontal="left" vertical="center" wrapText="1"/>
    </xf>
    <xf numFmtId="3" fontId="12" fillId="5" borderId="2" xfId="0" applyNumberFormat="1" applyFont="1" applyFill="1" applyBorder="1" applyAlignment="1">
      <alignment horizontal="right" vertical="center" wrapText="1"/>
    </xf>
    <xf numFmtId="3" fontId="12" fillId="7" borderId="1" xfId="0" applyNumberFormat="1" applyFont="1" applyFill="1" applyBorder="1" applyAlignment="1">
      <alignment horizontal="left" vertical="center" wrapText="1"/>
    </xf>
    <xf numFmtId="3" fontId="12" fillId="7" borderId="1" xfId="0" applyNumberFormat="1" applyFont="1" applyFill="1" applyBorder="1" applyAlignment="1">
      <alignment horizontal="right" vertical="center" wrapText="1"/>
    </xf>
    <xf numFmtId="0" fontId="12" fillId="4" borderId="0" xfId="3" applyFont="1" applyFill="1" applyBorder="1" applyAlignment="1">
      <alignment vertical="center" wrapText="1"/>
    </xf>
    <xf numFmtId="3" fontId="12" fillId="4" borderId="0" xfId="3" applyNumberFormat="1" applyFont="1" applyFill="1" applyBorder="1" applyAlignment="1">
      <alignment vertical="center" wrapText="1"/>
    </xf>
    <xf numFmtId="0" fontId="11" fillId="5" borderId="0" xfId="3" applyFont="1" applyFill="1" applyBorder="1" applyAlignment="1">
      <alignment vertical="center" wrapText="1"/>
    </xf>
    <xf numFmtId="0" fontId="12" fillId="4" borderId="0" xfId="4" applyFont="1" applyFill="1" applyBorder="1" applyAlignment="1">
      <alignment vertical="center" wrapText="1"/>
    </xf>
    <xf numFmtId="3" fontId="12" fillId="4" borderId="0" xfId="4" applyNumberFormat="1" applyFont="1" applyFill="1" applyBorder="1" applyAlignment="1">
      <alignment horizontal="right" vertical="center" wrapText="1"/>
    </xf>
    <xf numFmtId="0" fontId="11" fillId="5" borderId="0" xfId="4" applyFont="1" applyFill="1" applyBorder="1" applyAlignment="1">
      <alignment vertical="center" wrapText="1"/>
    </xf>
    <xf numFmtId="3" fontId="11" fillId="5" borderId="0" xfId="4" applyNumberFormat="1" applyFont="1" applyFill="1" applyBorder="1" applyAlignment="1">
      <alignment horizontal="right" vertical="center" wrapText="1"/>
    </xf>
    <xf numFmtId="3" fontId="12" fillId="4" borderId="0" xfId="0" applyNumberFormat="1" applyFont="1" applyFill="1" applyBorder="1" applyAlignment="1">
      <alignment vertical="center" wrapText="1"/>
    </xf>
    <xf numFmtId="3" fontId="11" fillId="5" borderId="0" xfId="0" applyNumberFormat="1" applyFont="1" applyFill="1" applyBorder="1" applyAlignment="1">
      <alignment vertical="center" wrapText="1"/>
    </xf>
    <xf numFmtId="0" fontId="14" fillId="4" borderId="0" xfId="0" applyFont="1" applyFill="1" applyBorder="1" applyAlignment="1">
      <alignment vertical="center" wrapText="1"/>
    </xf>
    <xf numFmtId="3" fontId="14" fillId="4" borderId="0" xfId="0" applyNumberFormat="1" applyFont="1" applyFill="1" applyBorder="1" applyAlignment="1">
      <alignment vertical="center" wrapText="1"/>
    </xf>
    <xf numFmtId="4" fontId="16" fillId="0" borderId="0" xfId="0" applyNumberFormat="1" applyFont="1"/>
    <xf numFmtId="0" fontId="17" fillId="0" borderId="0" xfId="0" applyFont="1"/>
    <xf numFmtId="0" fontId="18" fillId="0" borderId="0" xfId="0" applyFont="1"/>
    <xf numFmtId="3" fontId="18" fillId="0" borderId="0" xfId="0" applyNumberFormat="1" applyFont="1"/>
    <xf numFmtId="0" fontId="12" fillId="3" borderId="0" xfId="0" applyFont="1" applyFill="1" applyBorder="1" applyAlignment="1">
      <alignment vertical="center" wrapText="1"/>
    </xf>
    <xf numFmtId="0" fontId="12" fillId="6" borderId="0" xfId="3" applyFont="1" applyFill="1" applyBorder="1" applyAlignment="1">
      <alignment vertical="center" wrapText="1"/>
    </xf>
    <xf numFmtId="0" fontId="11" fillId="6" borderId="0" xfId="0" applyFont="1" applyFill="1" applyAlignment="1">
      <alignment vertical="center" wrapText="1"/>
    </xf>
    <xf numFmtId="3" fontId="14" fillId="6" borderId="0" xfId="0" applyNumberFormat="1" applyFont="1" applyFill="1" applyAlignment="1">
      <alignment horizontal="right"/>
    </xf>
    <xf numFmtId="3" fontId="14" fillId="6" borderId="0" xfId="0" applyNumberFormat="1" applyFont="1" applyFill="1"/>
    <xf numFmtId="3" fontId="9" fillId="3" borderId="0" xfId="0" applyNumberFormat="1" applyFont="1" applyFill="1"/>
    <xf numFmtId="3" fontId="18" fillId="3" borderId="0" xfId="0" applyNumberFormat="1" applyFont="1" applyFill="1" applyAlignment="1">
      <alignment horizontal="right"/>
    </xf>
    <xf numFmtId="3" fontId="18" fillId="3" borderId="0" xfId="0" applyNumberFormat="1" applyFont="1" applyFill="1"/>
    <xf numFmtId="3" fontId="9" fillId="3" borderId="0" xfId="0" applyNumberFormat="1" applyFont="1" applyFill="1" applyAlignment="1">
      <alignment horizontal="right"/>
    </xf>
    <xf numFmtId="3" fontId="9" fillId="3" borderId="0" xfId="0" applyNumberFormat="1" applyFont="1" applyFill="1" applyAlignment="1">
      <alignment horizontal="right" indent="1"/>
    </xf>
    <xf numFmtId="3" fontId="14" fillId="3" borderId="0" xfId="0" applyNumberFormat="1" applyFont="1" applyFill="1"/>
    <xf numFmtId="3" fontId="14" fillId="3" borderId="0" xfId="0" applyNumberFormat="1" applyFont="1" applyFill="1" applyAlignment="1">
      <alignment horizontal="right"/>
    </xf>
    <xf numFmtId="3" fontId="12" fillId="6" borderId="0" xfId="3" applyNumberFormat="1" applyFont="1" applyFill="1" applyBorder="1" applyAlignment="1">
      <alignment vertical="center" wrapText="1"/>
    </xf>
    <xf numFmtId="3" fontId="11" fillId="3" borderId="0" xfId="0" applyNumberFormat="1" applyFont="1" applyFill="1"/>
    <xf numFmtId="0" fontId="11" fillId="3" borderId="0" xfId="3" applyFont="1" applyFill="1" applyBorder="1" applyAlignment="1">
      <alignment vertical="center" wrapText="1"/>
    </xf>
    <xf numFmtId="3" fontId="12" fillId="5" borderId="0" xfId="0" applyNumberFormat="1" applyFont="1" applyFill="1" applyBorder="1" applyAlignment="1">
      <alignment horizontal="right" vertical="center" wrapText="1"/>
    </xf>
  </cellXfs>
  <cellStyles count="40">
    <cellStyle name="Comma 9" xfId="28" xr:uid="{EF29207A-8DEC-462F-9CEB-BCFF6097C27F}"/>
    <cellStyle name="Dziesiętny" xfId="2" builtinId="3"/>
    <cellStyle name="Dziesiętny 2" xfId="15" xr:uid="{52499E3D-99BB-4E55-979C-4EFE55D196BF}"/>
    <cellStyle name="Dziesiętny 2 6" xfId="29" xr:uid="{7FED0814-CAE1-478E-8CC3-4B418B2F2729}"/>
    <cellStyle name="Dziesiętny 2 7" xfId="30" xr:uid="{40CAC16F-21F8-4A16-AD31-C151DA8AFF0B}"/>
    <cellStyle name="Dziesiętny 3" xfId="5" xr:uid="{E201C3E2-8BD5-4AE7-9D35-659F05BDBBC9}"/>
    <cellStyle name="Normal 12" xfId="22" xr:uid="{D44E7047-B14F-4510-BAF2-78A419979E72}"/>
    <cellStyle name="Normal 7" xfId="31" xr:uid="{4B5DD84C-EA81-4107-8D63-2BADC6F2F27A}"/>
    <cellStyle name="Normalny" xfId="0" builtinId="0"/>
    <cellStyle name="Normalny 10" xfId="23" xr:uid="{9973A06E-5CCA-4FB9-902C-38DB0F816CD0}"/>
    <cellStyle name="Normalny 10 2" xfId="27" xr:uid="{BA6EF260-30C4-4366-B072-28FF3B44D7F8}"/>
    <cellStyle name="Normalny 10 3" xfId="32" xr:uid="{E9B46E9A-B7E9-484F-B9FF-2F78B62504D5}"/>
    <cellStyle name="Normalny 13" xfId="38" xr:uid="{D538B13A-E662-458F-9759-EEFD6B5A7495}"/>
    <cellStyle name="Normalny 2" xfId="6" xr:uid="{1935CCFB-EE3A-4838-B7C5-A597B46AD4FA}"/>
    <cellStyle name="Normalny 2 2" xfId="1" xr:uid="{B8121700-3D98-48D8-9A16-EC0DC2279F2F}"/>
    <cellStyle name="Normalny 3" xfId="7" xr:uid="{2AEEC4AA-04E6-4355-9AC2-C57A9FB07553}"/>
    <cellStyle name="Normalny 3 2" xfId="16" xr:uid="{259E8460-2437-4474-835E-459EAAA4A5E5}"/>
    <cellStyle name="Normalny 3 2 10" xfId="19" xr:uid="{5BFE255B-FD4B-44DC-8BE8-D89FA4379FEA}"/>
    <cellStyle name="Normalny 37 2" xfId="3" xr:uid="{C111A041-1D02-480C-B8DC-38EE90E60AEC}"/>
    <cellStyle name="Normalny 4" xfId="10" xr:uid="{8C6BDC20-8305-4A8A-A7DA-E6C254F76CEC}"/>
    <cellStyle name="Normalny 4 2" xfId="17" xr:uid="{30243A90-91C3-4E8C-BF97-5F10BFAF3868}"/>
    <cellStyle name="Normalny 5" xfId="9" xr:uid="{8DAB2D7F-3A38-485A-A26A-D48E8795929D}"/>
    <cellStyle name="Normalny 6" xfId="12" xr:uid="{544B7025-F5AE-405D-83DA-5F04941E22D2}"/>
    <cellStyle name="Normalny 6 2" xfId="20" xr:uid="{ED7D3BF1-EA06-4FB5-BB23-883F5C2BF3D6}"/>
    <cellStyle name="Normalny 7" xfId="13" xr:uid="{5E4D739A-70A5-485E-9E4A-47F45EFC5A4D}"/>
    <cellStyle name="Normalny 7 2" xfId="24" xr:uid="{F496E626-708F-429F-9DE2-D79E56C8F1E4}"/>
    <cellStyle name="Normalny 7 29" xfId="4" xr:uid="{E77D967B-4096-4319-8FA7-C27189788327}"/>
    <cellStyle name="Normalny 7 3" xfId="33" xr:uid="{A0FCBE6B-9EF2-4E4E-9C2F-A99AC2C14FB1}"/>
    <cellStyle name="Normalny 8" xfId="18" xr:uid="{AB1FFDC6-0F33-49FA-BD88-D2285C9976D5}"/>
    <cellStyle name="Normalny 8 2" xfId="21" xr:uid="{7584FB10-24D2-4B7A-9075-C104FF92A70B}"/>
    <cellStyle name="Normalny 8 2 2" xfId="26" xr:uid="{D93DBDDC-B53F-41D4-B70C-8DE9820AD336}"/>
    <cellStyle name="Normalny 8 3" xfId="25" xr:uid="{5D727773-CB7D-4F9A-8C4F-AF92A76AAD0E}"/>
    <cellStyle name="Normalny 9" xfId="34" xr:uid="{4AF36DB8-B5EF-4D1B-930B-C2195577C74C}"/>
    <cellStyle name="Normalny 9 2" xfId="35" xr:uid="{658B3D2C-A1C0-4623-82FC-6E15837E6BBD}"/>
    <cellStyle name="Normalny 9 3" xfId="36" xr:uid="{7E5A79EA-3C95-4D50-BCC5-734CB2245D9E}"/>
    <cellStyle name="Procentowy 10" xfId="39" xr:uid="{F91748F1-C794-4474-90C5-7D6C2EC4D805}"/>
    <cellStyle name="Procentowy 2" xfId="11" xr:uid="{171BF3F3-7AC3-4A28-B398-C0298DC77A01}"/>
    <cellStyle name="Procentowy 2 2" xfId="14" xr:uid="{AC6E1D7D-886C-4057-B272-DCC8A880EE55}"/>
    <cellStyle name="Procentowy 2 3" xfId="37" xr:uid="{7F5F9883-23F7-4E41-A93F-9FD2B845231C}"/>
    <cellStyle name="Procentowy 3" xfId="8" xr:uid="{5CC8F2E3-EFD5-4C6A-A601-2A7EFDF8489E}"/>
  </cellStyles>
  <dxfs count="0"/>
  <tableStyles count="0" defaultTableStyle="TableStyleMedium2" defaultPivotStyle="PivotStyleLight16"/>
  <colors>
    <mruColors>
      <color rgb="FFFF9966"/>
      <color rgb="FF99FF99"/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zSF/SSO/Spr_Finansowe/20180630/Ostateczne/SF%20skonsolidowanie%20robocza%2030.06.2018wersja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zSF/SSO/Archiwum/Bilans%20i%20RW/20161231/20161231_sprawozdanie_finansoweV16pokorektac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zSF/SSO/Sprawozdania/Bilans%20i%20RW/20171231/20171231_sprawozdanie_finansowe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owa"/>
      <sheetName val="Dane"/>
      <sheetName val="Wybrane dane - SF"/>
      <sheetName val="RZiS"/>
      <sheetName val="Bilans"/>
      <sheetName val="Całkowite dochody"/>
      <sheetName val="Zestawienie zmian"/>
      <sheetName val="Cash flow"/>
      <sheetName val="Noty RZiS"/>
      <sheetName val="Wynik z tyt odpisow aktu"/>
      <sheetName val="Podatek"/>
      <sheetName val="Zysk na akcje"/>
      <sheetName val="Aktywa - noty"/>
      <sheetName val="Kredyty i pożyczki"/>
      <sheetName val="Segmenty"/>
      <sheetName val="Pozostale aktywa"/>
      <sheetName val="Zobowiązania"/>
      <sheetName val="Rezerwy"/>
      <sheetName val="Pozostale zob i pochodne"/>
      <sheetName val="Godziwa"/>
      <sheetName val="Pozabilans"/>
      <sheetName val="powiązane"/>
      <sheetName val="wynagr Zarząd_RN"/>
      <sheetName val="wynik ostrożnościowy"/>
      <sheetName val="Wsp wyplac"/>
      <sheetName val="Aktywa stanowiące zab. zobowiąz"/>
      <sheetName val="podporzadkowane"/>
      <sheetName val="p.kontraktowe"/>
      <sheetName val="Przekształcone "/>
    </sheetNames>
    <sheetDataSet>
      <sheetData sheetId="0" refreshError="1"/>
      <sheetData sheetId="1">
        <row r="19">
          <cell r="D19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rocony"/>
      <sheetName val="FMS_GL"/>
      <sheetName val="VORTEX"/>
      <sheetName val="Rumunia"/>
      <sheetName val="PK"/>
      <sheetName val="POZ"/>
      <sheetName val="opis"/>
      <sheetName val="zmiany_prezentacji"/>
      <sheetName val="kursy"/>
    </sheetNames>
    <sheetDataSet>
      <sheetData sheetId="0"/>
      <sheetData sheetId="1">
        <row r="1">
          <cell r="A1" t="str">
            <v>ACN</v>
          </cell>
          <cell r="B1" t="str">
            <v>BALPLN</v>
          </cell>
        </row>
        <row r="2">
          <cell r="A2">
            <v>65201000</v>
          </cell>
          <cell r="B2">
            <v>234056798</v>
          </cell>
        </row>
        <row r="3">
          <cell r="A3">
            <v>65202000</v>
          </cell>
          <cell r="B3">
            <v>-593836065.80999994</v>
          </cell>
        </row>
        <row r="4">
          <cell r="A4">
            <v>65203000</v>
          </cell>
          <cell r="B4">
            <v>493412439.79000002</v>
          </cell>
        </row>
        <row r="5">
          <cell r="A5">
            <v>65205000</v>
          </cell>
          <cell r="B5">
            <v>12829</v>
          </cell>
        </row>
        <row r="6">
          <cell r="A6">
            <v>70000110</v>
          </cell>
          <cell r="B6">
            <v>54690.69</v>
          </cell>
        </row>
        <row r="7">
          <cell r="A7">
            <v>70000622</v>
          </cell>
          <cell r="B7">
            <v>3.34</v>
          </cell>
        </row>
        <row r="8">
          <cell r="A8">
            <v>70010210</v>
          </cell>
          <cell r="B8">
            <v>193838.13</v>
          </cell>
        </row>
        <row r="9">
          <cell r="A9">
            <v>70010300</v>
          </cell>
          <cell r="B9">
            <v>64565.52</v>
          </cell>
        </row>
        <row r="10">
          <cell r="A10">
            <v>70012122</v>
          </cell>
          <cell r="B10">
            <v>293668.13</v>
          </cell>
        </row>
        <row r="11">
          <cell r="A11">
            <v>70012222</v>
          </cell>
          <cell r="B11">
            <v>321111.96999999997</v>
          </cell>
        </row>
        <row r="12">
          <cell r="A12">
            <v>70012322</v>
          </cell>
          <cell r="B12">
            <v>1985067.77</v>
          </cell>
        </row>
        <row r="13">
          <cell r="A13">
            <v>70018522</v>
          </cell>
          <cell r="B13">
            <v>2118408.19</v>
          </cell>
        </row>
        <row r="14">
          <cell r="A14">
            <v>70020100</v>
          </cell>
          <cell r="B14">
            <v>13370.4</v>
          </cell>
        </row>
        <row r="15">
          <cell r="A15">
            <v>70020200</v>
          </cell>
          <cell r="B15">
            <v>190678.5</v>
          </cell>
        </row>
        <row r="16">
          <cell r="A16">
            <v>70020210</v>
          </cell>
          <cell r="B16">
            <v>-5.04E-2</v>
          </cell>
        </row>
        <row r="17">
          <cell r="A17">
            <v>70020600</v>
          </cell>
          <cell r="B17">
            <v>167846.56</v>
          </cell>
        </row>
        <row r="18">
          <cell r="A18">
            <v>70020610</v>
          </cell>
          <cell r="B18">
            <v>81230.47</v>
          </cell>
        </row>
        <row r="19">
          <cell r="A19">
            <v>70022100</v>
          </cell>
          <cell r="B19">
            <v>881621.9</v>
          </cell>
        </row>
        <row r="20">
          <cell r="A20">
            <v>70022110</v>
          </cell>
          <cell r="B20">
            <v>4266.1099999999997</v>
          </cell>
        </row>
        <row r="21">
          <cell r="A21">
            <v>70022200</v>
          </cell>
          <cell r="B21">
            <v>16951446.399999999</v>
          </cell>
        </row>
        <row r="22">
          <cell r="A22">
            <v>70022210</v>
          </cell>
          <cell r="B22">
            <v>65339.53</v>
          </cell>
        </row>
        <row r="23">
          <cell r="A23">
            <v>70022222</v>
          </cell>
          <cell r="B23">
            <v>19459.87</v>
          </cell>
        </row>
        <row r="24">
          <cell r="A24">
            <v>70022223</v>
          </cell>
          <cell r="B24">
            <v>-30876.14</v>
          </cell>
        </row>
        <row r="25">
          <cell r="A25">
            <v>70022300</v>
          </cell>
          <cell r="B25">
            <v>81949.27</v>
          </cell>
        </row>
        <row r="26">
          <cell r="A26">
            <v>70022310</v>
          </cell>
          <cell r="B26">
            <v>179.31</v>
          </cell>
        </row>
        <row r="27">
          <cell r="A27">
            <v>70028622</v>
          </cell>
          <cell r="B27">
            <v>99765.01</v>
          </cell>
        </row>
        <row r="28">
          <cell r="A28">
            <v>70200100</v>
          </cell>
          <cell r="B28">
            <v>967957.94</v>
          </cell>
        </row>
        <row r="29">
          <cell r="A29">
            <v>70200110</v>
          </cell>
          <cell r="B29">
            <v>109487.65</v>
          </cell>
        </row>
        <row r="30">
          <cell r="A30">
            <v>70200500</v>
          </cell>
          <cell r="B30">
            <v>12000</v>
          </cell>
        </row>
        <row r="31">
          <cell r="A31">
            <v>70210100</v>
          </cell>
          <cell r="B31">
            <v>11894.915999999999</v>
          </cell>
        </row>
        <row r="32">
          <cell r="A32">
            <v>70210110</v>
          </cell>
          <cell r="B32">
            <v>2389295.1</v>
          </cell>
        </row>
        <row r="33">
          <cell r="A33">
            <v>70210220</v>
          </cell>
          <cell r="B33">
            <v>216884.9</v>
          </cell>
        </row>
        <row r="34">
          <cell r="A34">
            <v>70210300</v>
          </cell>
          <cell r="B34">
            <v>161064.23000000001</v>
          </cell>
        </row>
        <row r="35">
          <cell r="A35">
            <v>70210420</v>
          </cell>
          <cell r="B35">
            <v>157996.60999999999</v>
          </cell>
        </row>
        <row r="36">
          <cell r="A36">
            <v>70211020</v>
          </cell>
          <cell r="B36">
            <v>66814.240000000005</v>
          </cell>
        </row>
        <row r="37">
          <cell r="A37">
            <v>70211200</v>
          </cell>
          <cell r="B37">
            <v>457368.87</v>
          </cell>
        </row>
        <row r="38">
          <cell r="A38">
            <v>70211210</v>
          </cell>
          <cell r="B38">
            <v>4299942.0599999996</v>
          </cell>
        </row>
        <row r="39">
          <cell r="A39">
            <v>70211720</v>
          </cell>
          <cell r="B39">
            <v>224070.57</v>
          </cell>
        </row>
        <row r="40">
          <cell r="A40">
            <v>70211800</v>
          </cell>
          <cell r="B40">
            <v>300000</v>
          </cell>
        </row>
        <row r="41">
          <cell r="A41">
            <v>70211810</v>
          </cell>
          <cell r="B41">
            <v>44639.88</v>
          </cell>
        </row>
        <row r="42">
          <cell r="A42">
            <v>70211910</v>
          </cell>
          <cell r="B42">
            <v>11365.51</v>
          </cell>
        </row>
        <row r="43">
          <cell r="A43">
            <v>70212000</v>
          </cell>
          <cell r="B43">
            <v>12500</v>
          </cell>
        </row>
        <row r="44">
          <cell r="A44">
            <v>70220100</v>
          </cell>
          <cell r="B44">
            <v>4787</v>
          </cell>
        </row>
        <row r="45">
          <cell r="A45">
            <v>70220420</v>
          </cell>
          <cell r="B45">
            <v>320463.26</v>
          </cell>
        </row>
        <row r="46">
          <cell r="A46">
            <v>70220520</v>
          </cell>
          <cell r="B46">
            <v>211828.05</v>
          </cell>
        </row>
        <row r="47">
          <cell r="A47">
            <v>70221020</v>
          </cell>
          <cell r="B47">
            <v>1528952.12</v>
          </cell>
        </row>
        <row r="48">
          <cell r="A48">
            <v>70221500</v>
          </cell>
          <cell r="B48">
            <v>223660.46</v>
          </cell>
        </row>
        <row r="49">
          <cell r="A49">
            <v>70700070</v>
          </cell>
          <cell r="B49">
            <v>43325.96</v>
          </cell>
        </row>
        <row r="50">
          <cell r="A50">
            <v>70700081</v>
          </cell>
          <cell r="B50">
            <v>3369244.66</v>
          </cell>
        </row>
        <row r="51">
          <cell r="A51">
            <v>70700092</v>
          </cell>
          <cell r="B51">
            <v>55058.91</v>
          </cell>
        </row>
        <row r="52">
          <cell r="A52">
            <v>70700095</v>
          </cell>
          <cell r="B52">
            <v>259525.56</v>
          </cell>
        </row>
        <row r="53">
          <cell r="A53">
            <v>70700103</v>
          </cell>
          <cell r="B53">
            <v>9435004.1799999997</v>
          </cell>
        </row>
        <row r="54">
          <cell r="A54">
            <v>70700120</v>
          </cell>
          <cell r="B54">
            <v>105502.9</v>
          </cell>
        </row>
        <row r="55">
          <cell r="A55">
            <v>70700991</v>
          </cell>
          <cell r="B55">
            <v>481800</v>
          </cell>
        </row>
        <row r="56">
          <cell r="A56">
            <v>70700992</v>
          </cell>
          <cell r="B56">
            <v>2691615</v>
          </cell>
        </row>
        <row r="57">
          <cell r="A57">
            <v>70701010</v>
          </cell>
          <cell r="B57">
            <v>1961887.86</v>
          </cell>
        </row>
        <row r="58">
          <cell r="A58">
            <v>70702000</v>
          </cell>
          <cell r="B58">
            <v>13949.12</v>
          </cell>
        </row>
        <row r="59">
          <cell r="A59">
            <v>70704000</v>
          </cell>
          <cell r="B59">
            <v>22732.7</v>
          </cell>
        </row>
        <row r="60">
          <cell r="A60">
            <v>70710010</v>
          </cell>
          <cell r="B60">
            <v>20456787.629999999</v>
          </cell>
        </row>
        <row r="61">
          <cell r="A61">
            <v>70710020</v>
          </cell>
          <cell r="B61">
            <v>31144732.780000001</v>
          </cell>
        </row>
        <row r="62">
          <cell r="A62">
            <v>70710040</v>
          </cell>
          <cell r="B62">
            <v>38535.040000000001</v>
          </cell>
        </row>
        <row r="63">
          <cell r="A63">
            <v>70710050</v>
          </cell>
          <cell r="B63">
            <v>88238.64</v>
          </cell>
        </row>
        <row r="64">
          <cell r="A64">
            <v>70710060</v>
          </cell>
          <cell r="B64">
            <v>540959.82999999996</v>
          </cell>
        </row>
        <row r="65">
          <cell r="A65">
            <v>70710070</v>
          </cell>
          <cell r="B65">
            <v>258831.11</v>
          </cell>
        </row>
        <row r="66">
          <cell r="A66">
            <v>70711010</v>
          </cell>
          <cell r="B66">
            <v>77772</v>
          </cell>
        </row>
        <row r="67">
          <cell r="A67">
            <v>70720000</v>
          </cell>
          <cell r="B67">
            <v>-898309.67</v>
          </cell>
        </row>
        <row r="68">
          <cell r="A68">
            <v>70720010</v>
          </cell>
          <cell r="B68">
            <v>12630.26</v>
          </cell>
        </row>
        <row r="69">
          <cell r="A69">
            <v>70720021</v>
          </cell>
          <cell r="B69">
            <v>823868.32</v>
          </cell>
        </row>
        <row r="70">
          <cell r="A70">
            <v>70720022</v>
          </cell>
          <cell r="B70">
            <v>479559.41</v>
          </cell>
        </row>
        <row r="71">
          <cell r="A71">
            <v>70720023</v>
          </cell>
          <cell r="B71">
            <v>6963173.1799999997</v>
          </cell>
        </row>
        <row r="72">
          <cell r="A72">
            <v>70720040</v>
          </cell>
          <cell r="B72">
            <v>18282.77</v>
          </cell>
        </row>
        <row r="73">
          <cell r="A73">
            <v>70720060</v>
          </cell>
          <cell r="B73">
            <v>85148.84</v>
          </cell>
        </row>
        <row r="74">
          <cell r="A74">
            <v>70720070</v>
          </cell>
          <cell r="B74">
            <v>2506600</v>
          </cell>
        </row>
        <row r="75">
          <cell r="A75">
            <v>70720080</v>
          </cell>
          <cell r="B75">
            <v>11542740</v>
          </cell>
        </row>
        <row r="76">
          <cell r="A76">
            <v>70722030</v>
          </cell>
          <cell r="B76">
            <v>769.33</v>
          </cell>
        </row>
        <row r="77">
          <cell r="A77">
            <v>70740010</v>
          </cell>
          <cell r="B77">
            <v>2883.86</v>
          </cell>
        </row>
        <row r="78">
          <cell r="A78">
            <v>70741000</v>
          </cell>
          <cell r="B78">
            <v>13845512.130000001</v>
          </cell>
        </row>
        <row r="79">
          <cell r="A79">
            <v>71030100</v>
          </cell>
          <cell r="B79">
            <v>1422940.26</v>
          </cell>
        </row>
        <row r="80">
          <cell r="A80">
            <v>71030200</v>
          </cell>
          <cell r="B80">
            <v>1555361.39</v>
          </cell>
        </row>
        <row r="81">
          <cell r="A81">
            <v>71030210</v>
          </cell>
          <cell r="B81">
            <v>13.49</v>
          </cell>
        </row>
        <row r="82">
          <cell r="A82">
            <v>71030300</v>
          </cell>
          <cell r="B82">
            <v>69498.44</v>
          </cell>
        </row>
        <row r="83">
          <cell r="A83">
            <v>71030600</v>
          </cell>
          <cell r="B83">
            <v>1061427.6399999999</v>
          </cell>
        </row>
        <row r="84">
          <cell r="A84">
            <v>71030610</v>
          </cell>
          <cell r="B84">
            <v>3226.88</v>
          </cell>
        </row>
        <row r="85">
          <cell r="A85">
            <v>71032100</v>
          </cell>
          <cell r="B85">
            <v>6066055.6200000001</v>
          </cell>
        </row>
        <row r="86">
          <cell r="A86">
            <v>71032110</v>
          </cell>
          <cell r="B86">
            <v>43735.040000000001</v>
          </cell>
        </row>
        <row r="87">
          <cell r="A87">
            <v>71032122</v>
          </cell>
          <cell r="B87">
            <v>0</v>
          </cell>
        </row>
        <row r="88">
          <cell r="A88">
            <v>71032200</v>
          </cell>
          <cell r="B88">
            <v>79382781.840000004</v>
          </cell>
        </row>
        <row r="89">
          <cell r="A89">
            <v>71032210</v>
          </cell>
          <cell r="B89">
            <v>2077802.71</v>
          </cell>
        </row>
        <row r="90">
          <cell r="A90">
            <v>71032222</v>
          </cell>
          <cell r="B90">
            <v>410952.38</v>
          </cell>
        </row>
        <row r="91">
          <cell r="A91">
            <v>71032223</v>
          </cell>
          <cell r="B91">
            <v>-661669.59</v>
          </cell>
        </row>
        <row r="92">
          <cell r="A92">
            <v>71032224</v>
          </cell>
          <cell r="B92">
            <v>3108.42</v>
          </cell>
        </row>
        <row r="93">
          <cell r="A93">
            <v>71032300</v>
          </cell>
          <cell r="B93">
            <v>998944.93</v>
          </cell>
        </row>
        <row r="94">
          <cell r="A94">
            <v>71032310</v>
          </cell>
          <cell r="B94">
            <v>40642.06</v>
          </cell>
        </row>
        <row r="95">
          <cell r="A95">
            <v>71040200</v>
          </cell>
          <cell r="B95">
            <v>305528.12</v>
          </cell>
        </row>
        <row r="96">
          <cell r="A96">
            <v>71040210</v>
          </cell>
          <cell r="B96">
            <v>2998.29</v>
          </cell>
        </row>
        <row r="97">
          <cell r="A97">
            <v>71040290</v>
          </cell>
          <cell r="B97">
            <v>549.45000000000005</v>
          </cell>
        </row>
        <row r="98">
          <cell r="A98">
            <v>71040300</v>
          </cell>
          <cell r="B98">
            <v>37932727.869999997</v>
          </cell>
        </row>
        <row r="99">
          <cell r="A99">
            <v>71040310</v>
          </cell>
          <cell r="B99">
            <v>140879.89000000001</v>
          </cell>
        </row>
        <row r="100">
          <cell r="A100">
            <v>71040600</v>
          </cell>
          <cell r="B100">
            <v>49769.68</v>
          </cell>
        </row>
        <row r="101">
          <cell r="A101">
            <v>71040610</v>
          </cell>
          <cell r="B101">
            <v>0.76</v>
          </cell>
        </row>
        <row r="102">
          <cell r="A102">
            <v>71042100</v>
          </cell>
          <cell r="B102">
            <v>271253584.69999999</v>
          </cell>
        </row>
        <row r="103">
          <cell r="A103">
            <v>71042110</v>
          </cell>
          <cell r="B103">
            <v>19014600.140000001</v>
          </cell>
        </row>
        <row r="104">
          <cell r="A104">
            <v>71042122</v>
          </cell>
          <cell r="B104">
            <v>3394.56</v>
          </cell>
        </row>
        <row r="105">
          <cell r="A105">
            <v>71042123</v>
          </cell>
          <cell r="B105">
            <v>-4078.64</v>
          </cell>
        </row>
        <row r="106">
          <cell r="A106">
            <v>71042190</v>
          </cell>
          <cell r="B106">
            <v>54672.639999999999</v>
          </cell>
        </row>
        <row r="107">
          <cell r="A107">
            <v>71042222</v>
          </cell>
          <cell r="B107">
            <v>1743161.65</v>
          </cell>
        </row>
        <row r="108">
          <cell r="A108">
            <v>71042223</v>
          </cell>
          <cell r="B108">
            <v>-2696967.99</v>
          </cell>
        </row>
        <row r="109">
          <cell r="A109">
            <v>71042224</v>
          </cell>
          <cell r="B109">
            <v>13401.91</v>
          </cell>
        </row>
        <row r="110">
          <cell r="A110">
            <v>71042300</v>
          </cell>
          <cell r="B110">
            <v>337896.63</v>
          </cell>
        </row>
        <row r="111">
          <cell r="A111">
            <v>71042310</v>
          </cell>
          <cell r="B111">
            <v>1226.1099999999999</v>
          </cell>
        </row>
        <row r="112">
          <cell r="A112">
            <v>71049900</v>
          </cell>
          <cell r="B112">
            <v>849772.35</v>
          </cell>
        </row>
        <row r="113">
          <cell r="A113">
            <v>71230100</v>
          </cell>
          <cell r="B113">
            <v>361920</v>
          </cell>
        </row>
        <row r="114">
          <cell r="A114">
            <v>71700000</v>
          </cell>
          <cell r="B114">
            <v>0</v>
          </cell>
        </row>
        <row r="115">
          <cell r="A115">
            <v>71700010</v>
          </cell>
          <cell r="B115">
            <v>1299364.23</v>
          </cell>
        </row>
        <row r="116">
          <cell r="A116">
            <v>71700020</v>
          </cell>
          <cell r="B116">
            <v>143734.59</v>
          </cell>
        </row>
        <row r="117">
          <cell r="A117">
            <v>71700030</v>
          </cell>
          <cell r="B117">
            <v>2249815.11</v>
          </cell>
        </row>
        <row r="118">
          <cell r="A118">
            <v>71700050</v>
          </cell>
          <cell r="B118">
            <v>5414471.9100000001</v>
          </cell>
        </row>
        <row r="119">
          <cell r="A119">
            <v>71700070</v>
          </cell>
          <cell r="B119">
            <v>709588.43</v>
          </cell>
        </row>
        <row r="120">
          <cell r="A120">
            <v>71700080</v>
          </cell>
          <cell r="B120">
            <v>517279.21</v>
          </cell>
        </row>
        <row r="121">
          <cell r="A121">
            <v>71700091</v>
          </cell>
          <cell r="B121">
            <v>5618372.1200000001</v>
          </cell>
        </row>
        <row r="122">
          <cell r="A122">
            <v>71700092</v>
          </cell>
          <cell r="B122">
            <v>1687825.46</v>
          </cell>
        </row>
        <row r="123">
          <cell r="A123">
            <v>71700093</v>
          </cell>
          <cell r="B123">
            <v>409754.71</v>
          </cell>
        </row>
        <row r="124">
          <cell r="A124">
            <v>71700101</v>
          </cell>
          <cell r="B124">
            <v>74482.41</v>
          </cell>
        </row>
        <row r="125">
          <cell r="A125">
            <v>71700102</v>
          </cell>
          <cell r="B125">
            <v>6150</v>
          </cell>
        </row>
        <row r="126">
          <cell r="A126">
            <v>71700105</v>
          </cell>
          <cell r="B126">
            <v>934113.46</v>
          </cell>
        </row>
        <row r="127">
          <cell r="A127">
            <v>71700106</v>
          </cell>
          <cell r="B127">
            <v>577976.72</v>
          </cell>
        </row>
        <row r="128">
          <cell r="A128">
            <v>71700130</v>
          </cell>
          <cell r="B128">
            <v>3987178.32</v>
          </cell>
        </row>
        <row r="129">
          <cell r="A129">
            <v>71700140</v>
          </cell>
          <cell r="B129">
            <v>4100861.46</v>
          </cell>
        </row>
        <row r="130">
          <cell r="A130">
            <v>71700180</v>
          </cell>
          <cell r="B130">
            <v>-2357.88</v>
          </cell>
        </row>
        <row r="131">
          <cell r="A131">
            <v>71700200</v>
          </cell>
          <cell r="B131">
            <v>760364.19</v>
          </cell>
        </row>
        <row r="132">
          <cell r="A132">
            <v>71700210</v>
          </cell>
          <cell r="B132">
            <v>2131369.41</v>
          </cell>
        </row>
        <row r="133">
          <cell r="A133">
            <v>71700220</v>
          </cell>
          <cell r="B133">
            <v>94.35</v>
          </cell>
        </row>
        <row r="134">
          <cell r="A134">
            <v>71700230</v>
          </cell>
          <cell r="B134">
            <v>953054.32</v>
          </cell>
        </row>
        <row r="135">
          <cell r="A135">
            <v>71700250</v>
          </cell>
          <cell r="B135">
            <v>8533.8700000000008</v>
          </cell>
        </row>
        <row r="136">
          <cell r="A136">
            <v>71700400</v>
          </cell>
          <cell r="B136">
            <v>19106270.879999999</v>
          </cell>
        </row>
        <row r="137">
          <cell r="A137">
            <v>71700410</v>
          </cell>
          <cell r="B137">
            <v>3229954.58</v>
          </cell>
        </row>
        <row r="138">
          <cell r="A138">
            <v>71700460</v>
          </cell>
          <cell r="B138">
            <v>1035.24</v>
          </cell>
        </row>
        <row r="139">
          <cell r="A139">
            <v>71700500</v>
          </cell>
          <cell r="B139">
            <v>2224125</v>
          </cell>
        </row>
        <row r="140">
          <cell r="A140">
            <v>71700550</v>
          </cell>
          <cell r="B140">
            <v>6978227.4800000004</v>
          </cell>
        </row>
        <row r="141">
          <cell r="A141">
            <v>71700720</v>
          </cell>
          <cell r="B141">
            <v>569.54999999999995</v>
          </cell>
        </row>
        <row r="142">
          <cell r="A142">
            <v>71700900</v>
          </cell>
          <cell r="B142">
            <v>103032.18</v>
          </cell>
        </row>
        <row r="143">
          <cell r="A143">
            <v>71700940</v>
          </cell>
          <cell r="B143">
            <v>1745874.22</v>
          </cell>
        </row>
        <row r="144">
          <cell r="A144">
            <v>71700980</v>
          </cell>
          <cell r="B144">
            <v>2479179.9900000002</v>
          </cell>
        </row>
        <row r="145">
          <cell r="A145">
            <v>71700991</v>
          </cell>
          <cell r="B145">
            <v>161591.54</v>
          </cell>
        </row>
        <row r="146">
          <cell r="A146">
            <v>71700992</v>
          </cell>
          <cell r="B146">
            <v>1154420.7</v>
          </cell>
        </row>
        <row r="147">
          <cell r="A147">
            <v>71700993</v>
          </cell>
          <cell r="B147">
            <v>1205892.53</v>
          </cell>
        </row>
        <row r="148">
          <cell r="A148">
            <v>71700994</v>
          </cell>
          <cell r="B148">
            <v>13244.64</v>
          </cell>
        </row>
        <row r="149">
          <cell r="A149">
            <v>71700995</v>
          </cell>
          <cell r="B149">
            <v>932501.22</v>
          </cell>
        </row>
        <row r="150">
          <cell r="A150">
            <v>71700996</v>
          </cell>
          <cell r="B150">
            <v>1126755.49</v>
          </cell>
        </row>
        <row r="151">
          <cell r="A151">
            <v>71700997</v>
          </cell>
          <cell r="B151">
            <v>456990.95</v>
          </cell>
        </row>
        <row r="152">
          <cell r="A152">
            <v>71700998</v>
          </cell>
          <cell r="B152">
            <v>3448183.31</v>
          </cell>
        </row>
        <row r="153">
          <cell r="A153">
            <v>71700999</v>
          </cell>
          <cell r="B153">
            <v>109345.12</v>
          </cell>
        </row>
        <row r="154">
          <cell r="A154">
            <v>71701010</v>
          </cell>
          <cell r="B154">
            <v>981282.3</v>
          </cell>
        </row>
        <row r="155">
          <cell r="A155">
            <v>71709010</v>
          </cell>
          <cell r="B155">
            <v>1280212.2</v>
          </cell>
        </row>
        <row r="156">
          <cell r="A156">
            <v>71709020</v>
          </cell>
          <cell r="B156">
            <v>109726.68</v>
          </cell>
        </row>
        <row r="157">
          <cell r="A157">
            <v>71717000</v>
          </cell>
          <cell r="B157">
            <v>643433.16</v>
          </cell>
        </row>
        <row r="158">
          <cell r="A158">
            <v>71719021</v>
          </cell>
          <cell r="B158">
            <v>123088.19</v>
          </cell>
        </row>
        <row r="159">
          <cell r="A159">
            <v>71719023</v>
          </cell>
          <cell r="B159">
            <v>1219036.71</v>
          </cell>
        </row>
        <row r="160">
          <cell r="A160">
            <v>71719041</v>
          </cell>
          <cell r="B160">
            <v>106551.66</v>
          </cell>
        </row>
        <row r="161">
          <cell r="A161">
            <v>71719051</v>
          </cell>
          <cell r="B161">
            <v>420287.43</v>
          </cell>
        </row>
        <row r="162">
          <cell r="A162">
            <v>71719061</v>
          </cell>
          <cell r="B162">
            <v>5456836.3300000001</v>
          </cell>
        </row>
        <row r="163">
          <cell r="A163">
            <v>71719081</v>
          </cell>
          <cell r="B163">
            <v>9534621.3300000001</v>
          </cell>
        </row>
        <row r="164">
          <cell r="A164">
            <v>71719111</v>
          </cell>
          <cell r="B164">
            <v>4731101.2300000004</v>
          </cell>
        </row>
        <row r="165">
          <cell r="A165">
            <v>71719121</v>
          </cell>
          <cell r="B165">
            <v>6938592.7699999996</v>
          </cell>
        </row>
        <row r="166">
          <cell r="A166">
            <v>71719181</v>
          </cell>
          <cell r="B166">
            <v>-13851.2</v>
          </cell>
        </row>
        <row r="167">
          <cell r="A167">
            <v>71719201</v>
          </cell>
          <cell r="B167">
            <v>52441.67</v>
          </cell>
        </row>
        <row r="168">
          <cell r="A168">
            <v>71719211</v>
          </cell>
          <cell r="B168">
            <v>668</v>
          </cell>
        </row>
        <row r="169">
          <cell r="A169">
            <v>71719221</v>
          </cell>
          <cell r="B169">
            <v>223364.87</v>
          </cell>
        </row>
        <row r="170">
          <cell r="A170">
            <v>71719971</v>
          </cell>
          <cell r="B170">
            <v>30729.33</v>
          </cell>
        </row>
        <row r="171">
          <cell r="A171">
            <v>71720010</v>
          </cell>
          <cell r="B171">
            <v>612176.68000000005</v>
          </cell>
        </row>
        <row r="172">
          <cell r="A172">
            <v>71720020</v>
          </cell>
          <cell r="B172">
            <v>112814</v>
          </cell>
        </row>
        <row r="173">
          <cell r="A173">
            <v>71720030</v>
          </cell>
          <cell r="B173">
            <v>18472129.350000001</v>
          </cell>
        </row>
        <row r="174">
          <cell r="A174">
            <v>71720031</v>
          </cell>
          <cell r="B174">
            <v>1282625.18</v>
          </cell>
        </row>
        <row r="175">
          <cell r="A175">
            <v>71720060</v>
          </cell>
          <cell r="B175">
            <v>853960.86</v>
          </cell>
        </row>
        <row r="176">
          <cell r="A176">
            <v>71720100</v>
          </cell>
          <cell r="B176">
            <v>545344.99</v>
          </cell>
        </row>
        <row r="177">
          <cell r="A177">
            <v>71720210</v>
          </cell>
          <cell r="B177">
            <v>25893.46</v>
          </cell>
        </row>
        <row r="178">
          <cell r="A178">
            <v>71720300</v>
          </cell>
          <cell r="B178">
            <v>151</v>
          </cell>
        </row>
        <row r="179">
          <cell r="A179">
            <v>71720310</v>
          </cell>
          <cell r="B179">
            <v>3482882.48</v>
          </cell>
        </row>
        <row r="180">
          <cell r="A180">
            <v>71720320</v>
          </cell>
          <cell r="B180">
            <v>16658.55</v>
          </cell>
        </row>
        <row r="181">
          <cell r="A181">
            <v>71720330</v>
          </cell>
          <cell r="B181">
            <v>605.99</v>
          </cell>
        </row>
        <row r="182">
          <cell r="A182">
            <v>71720340</v>
          </cell>
          <cell r="B182">
            <v>66795</v>
          </cell>
        </row>
        <row r="183">
          <cell r="A183">
            <v>71720800</v>
          </cell>
          <cell r="B183">
            <v>374534.6</v>
          </cell>
        </row>
        <row r="184">
          <cell r="A184">
            <v>71721051</v>
          </cell>
          <cell r="B184">
            <v>1004.5</v>
          </cell>
        </row>
        <row r="185">
          <cell r="A185">
            <v>71721060</v>
          </cell>
          <cell r="B185">
            <v>922.12</v>
          </cell>
        </row>
        <row r="186">
          <cell r="A186">
            <v>71721061</v>
          </cell>
          <cell r="B186">
            <v>934.4</v>
          </cell>
        </row>
        <row r="187">
          <cell r="A187">
            <v>71721071</v>
          </cell>
          <cell r="B187">
            <v>55068.88</v>
          </cell>
        </row>
        <row r="188">
          <cell r="A188">
            <v>71721080</v>
          </cell>
          <cell r="B188">
            <v>1319.36</v>
          </cell>
        </row>
        <row r="189">
          <cell r="A189">
            <v>71721081</v>
          </cell>
          <cell r="B189">
            <v>78.28</v>
          </cell>
        </row>
        <row r="190">
          <cell r="A190">
            <v>71721110</v>
          </cell>
          <cell r="B190">
            <v>21516</v>
          </cell>
        </row>
        <row r="191">
          <cell r="A191">
            <v>71721120</v>
          </cell>
          <cell r="B191">
            <v>168857.60000000001</v>
          </cell>
        </row>
        <row r="192">
          <cell r="A192">
            <v>71722000</v>
          </cell>
          <cell r="B192">
            <v>541290.66</v>
          </cell>
        </row>
        <row r="193">
          <cell r="A193">
            <v>71725010</v>
          </cell>
          <cell r="B193">
            <v>802815.41</v>
          </cell>
        </row>
        <row r="194">
          <cell r="A194">
            <v>71725011</v>
          </cell>
          <cell r="B194">
            <v>5065.2700000000004</v>
          </cell>
        </row>
        <row r="195">
          <cell r="A195">
            <v>71725020</v>
          </cell>
          <cell r="B195">
            <v>2158367.4900000002</v>
          </cell>
        </row>
        <row r="196">
          <cell r="A196">
            <v>71725021</v>
          </cell>
          <cell r="B196">
            <v>1466071.47</v>
          </cell>
        </row>
        <row r="197">
          <cell r="A197">
            <v>71725030</v>
          </cell>
          <cell r="B197">
            <v>158471.18</v>
          </cell>
        </row>
        <row r="198">
          <cell r="A198">
            <v>71725110</v>
          </cell>
          <cell r="B198">
            <v>25297.05</v>
          </cell>
        </row>
        <row r="199">
          <cell r="A199">
            <v>71725120</v>
          </cell>
          <cell r="B199">
            <v>26087.52</v>
          </cell>
        </row>
        <row r="200">
          <cell r="A200">
            <v>71725130</v>
          </cell>
          <cell r="B200">
            <v>72527.740000000005</v>
          </cell>
        </row>
        <row r="201">
          <cell r="A201">
            <v>71730010</v>
          </cell>
          <cell r="B201">
            <v>180</v>
          </cell>
        </row>
        <row r="202">
          <cell r="A202">
            <v>71731010</v>
          </cell>
          <cell r="B202">
            <v>702768.11</v>
          </cell>
        </row>
        <row r="203">
          <cell r="A203">
            <v>71731020</v>
          </cell>
          <cell r="B203">
            <v>8006.64</v>
          </cell>
        </row>
        <row r="204">
          <cell r="A204">
            <v>71741000</v>
          </cell>
          <cell r="B204">
            <v>70300</v>
          </cell>
        </row>
        <row r="205">
          <cell r="A205">
            <v>72052100</v>
          </cell>
          <cell r="B205">
            <v>3307.6</v>
          </cell>
        </row>
        <row r="206">
          <cell r="A206">
            <v>72052200</v>
          </cell>
          <cell r="B206">
            <v>3745348.71</v>
          </cell>
        </row>
        <row r="207">
          <cell r="A207">
            <v>72052210</v>
          </cell>
          <cell r="B207">
            <v>33350.79</v>
          </cell>
        </row>
        <row r="208">
          <cell r="A208">
            <v>72060100</v>
          </cell>
          <cell r="B208">
            <v>2455.9299999999998</v>
          </cell>
        </row>
        <row r="209">
          <cell r="A209">
            <v>72060200</v>
          </cell>
          <cell r="B209">
            <v>2107.2399999999998</v>
          </cell>
        </row>
        <row r="210">
          <cell r="A210">
            <v>72062100</v>
          </cell>
          <cell r="B210">
            <v>42488.13</v>
          </cell>
        </row>
        <row r="211">
          <cell r="A211">
            <v>72062200</v>
          </cell>
          <cell r="B211">
            <v>3599923.58</v>
          </cell>
        </row>
        <row r="212">
          <cell r="A212">
            <v>73000000</v>
          </cell>
          <cell r="B212">
            <v>13837030.640000001</v>
          </cell>
        </row>
        <row r="213">
          <cell r="A213">
            <v>73100101</v>
          </cell>
          <cell r="B213">
            <v>26381.73</v>
          </cell>
        </row>
        <row r="214">
          <cell r="A214">
            <v>73100201</v>
          </cell>
          <cell r="B214">
            <v>1779619.49</v>
          </cell>
        </row>
        <row r="215">
          <cell r="A215">
            <v>73100301</v>
          </cell>
          <cell r="B215">
            <v>757761.62</v>
          </cell>
        </row>
        <row r="216">
          <cell r="A216">
            <v>73100401</v>
          </cell>
          <cell r="B216">
            <v>130793.87</v>
          </cell>
        </row>
        <row r="217">
          <cell r="A217">
            <v>73101101</v>
          </cell>
          <cell r="B217">
            <v>56966.02</v>
          </cell>
        </row>
        <row r="218">
          <cell r="A218">
            <v>73101201</v>
          </cell>
          <cell r="B218">
            <v>2204342.91</v>
          </cell>
        </row>
        <row r="219">
          <cell r="A219">
            <v>73101301</v>
          </cell>
          <cell r="B219">
            <v>293564.21999999997</v>
          </cell>
        </row>
        <row r="220">
          <cell r="A220">
            <v>73101401</v>
          </cell>
          <cell r="B220">
            <v>104982.36</v>
          </cell>
        </row>
        <row r="221">
          <cell r="A221">
            <v>73112000</v>
          </cell>
          <cell r="B221">
            <v>26761.599999999999</v>
          </cell>
        </row>
        <row r="222">
          <cell r="A222">
            <v>73113101</v>
          </cell>
          <cell r="B222">
            <v>169.47</v>
          </cell>
        </row>
        <row r="223">
          <cell r="A223">
            <v>73113201</v>
          </cell>
          <cell r="B223">
            <v>-5871.36</v>
          </cell>
        </row>
        <row r="224">
          <cell r="A224">
            <v>73212000</v>
          </cell>
          <cell r="B224">
            <v>115632.5</v>
          </cell>
        </row>
        <row r="225">
          <cell r="A225">
            <v>73213000</v>
          </cell>
          <cell r="B225">
            <v>24104595.210000001</v>
          </cell>
        </row>
        <row r="226">
          <cell r="A226">
            <v>73215000</v>
          </cell>
          <cell r="B226">
            <v>-755230.07</v>
          </cell>
        </row>
        <row r="227">
          <cell r="A227">
            <v>73434633</v>
          </cell>
          <cell r="B227">
            <v>36546.239999999998</v>
          </cell>
        </row>
        <row r="228">
          <cell r="A228">
            <v>73436633</v>
          </cell>
          <cell r="B228">
            <v>26480.98</v>
          </cell>
        </row>
        <row r="229">
          <cell r="A229">
            <v>73600001</v>
          </cell>
          <cell r="B229">
            <v>495563.83</v>
          </cell>
        </row>
        <row r="230">
          <cell r="A230">
            <v>73600002</v>
          </cell>
          <cell r="B230">
            <v>10165.48</v>
          </cell>
        </row>
        <row r="231">
          <cell r="A231">
            <v>73601000</v>
          </cell>
          <cell r="B231">
            <v>40079.82</v>
          </cell>
        </row>
        <row r="232">
          <cell r="A232">
            <v>73602000</v>
          </cell>
          <cell r="B232">
            <v>65984554.229999997</v>
          </cell>
        </row>
        <row r="233">
          <cell r="A233">
            <v>73603000</v>
          </cell>
          <cell r="B233">
            <v>57113331.359999999</v>
          </cell>
        </row>
        <row r="234">
          <cell r="A234">
            <v>74100000</v>
          </cell>
          <cell r="B234">
            <v>152251702.56999999</v>
          </cell>
        </row>
        <row r="235">
          <cell r="A235">
            <v>74101000</v>
          </cell>
          <cell r="B235">
            <v>476713562.14999998</v>
          </cell>
        </row>
        <row r="236">
          <cell r="A236">
            <v>74110201</v>
          </cell>
          <cell r="B236">
            <v>20345255.829999998</v>
          </cell>
        </row>
        <row r="237">
          <cell r="A237">
            <v>74110202</v>
          </cell>
          <cell r="B237">
            <v>354945.67</v>
          </cell>
        </row>
        <row r="238">
          <cell r="A238">
            <v>74110206</v>
          </cell>
          <cell r="B238">
            <v>1014689.4</v>
          </cell>
        </row>
        <row r="239">
          <cell r="A239">
            <v>74110207</v>
          </cell>
          <cell r="B239">
            <v>4391779.17</v>
          </cell>
        </row>
        <row r="240">
          <cell r="A240">
            <v>74110211</v>
          </cell>
          <cell r="B240">
            <v>1042.92</v>
          </cell>
        </row>
        <row r="241">
          <cell r="A241">
            <v>74110213</v>
          </cell>
          <cell r="B241">
            <v>45921620.270000003</v>
          </cell>
        </row>
        <row r="242">
          <cell r="A242">
            <v>74110484</v>
          </cell>
          <cell r="B242">
            <v>486190.41</v>
          </cell>
        </row>
        <row r="243">
          <cell r="A243">
            <v>74110613</v>
          </cell>
          <cell r="B243">
            <v>3.29</v>
          </cell>
        </row>
        <row r="244">
          <cell r="A244">
            <v>74110627</v>
          </cell>
          <cell r="B244">
            <v>494629.94</v>
          </cell>
        </row>
        <row r="245">
          <cell r="A245">
            <v>74110633</v>
          </cell>
          <cell r="B245">
            <v>9327.43</v>
          </cell>
        </row>
        <row r="246">
          <cell r="A246">
            <v>74110682</v>
          </cell>
          <cell r="B246">
            <v>3145225.31</v>
          </cell>
        </row>
        <row r="247">
          <cell r="A247">
            <v>74110781</v>
          </cell>
          <cell r="B247">
            <v>18450989.43</v>
          </cell>
        </row>
        <row r="248">
          <cell r="A248">
            <v>74110784</v>
          </cell>
          <cell r="B248">
            <v>28322503</v>
          </cell>
        </row>
        <row r="249">
          <cell r="A249">
            <v>74110787</v>
          </cell>
          <cell r="B249">
            <v>1701602341.27</v>
          </cell>
        </row>
        <row r="250">
          <cell r="A250">
            <v>74110788</v>
          </cell>
          <cell r="B250">
            <v>18786618</v>
          </cell>
        </row>
        <row r="251">
          <cell r="A251">
            <v>74110789</v>
          </cell>
          <cell r="B251">
            <v>765297590.63</v>
          </cell>
        </row>
        <row r="252">
          <cell r="A252">
            <v>74110792</v>
          </cell>
          <cell r="B252">
            <v>50034824.960000001</v>
          </cell>
        </row>
        <row r="253">
          <cell r="A253">
            <v>74110796</v>
          </cell>
          <cell r="B253">
            <v>177934307.88999999</v>
          </cell>
        </row>
        <row r="254">
          <cell r="A254">
            <v>74110797</v>
          </cell>
          <cell r="B254">
            <v>1163058017.05</v>
          </cell>
        </row>
        <row r="255">
          <cell r="A255">
            <v>74110798</v>
          </cell>
          <cell r="B255">
            <v>163471490.24000001</v>
          </cell>
        </row>
        <row r="256">
          <cell r="A256">
            <v>74110978</v>
          </cell>
          <cell r="B256">
            <v>3247636396.0599999</v>
          </cell>
        </row>
        <row r="257">
          <cell r="A257">
            <v>74110985</v>
          </cell>
          <cell r="B257">
            <v>9920.4699999999993</v>
          </cell>
        </row>
        <row r="258">
          <cell r="A258">
            <v>74120100</v>
          </cell>
          <cell r="B258">
            <v>-504997.47</v>
          </cell>
        </row>
        <row r="259">
          <cell r="A259">
            <v>74120200</v>
          </cell>
          <cell r="B259">
            <v>7941694.5800000001</v>
          </cell>
        </row>
        <row r="260">
          <cell r="A260">
            <v>74122100</v>
          </cell>
          <cell r="B260">
            <v>53462352.469999999</v>
          </cell>
        </row>
        <row r="261">
          <cell r="A261">
            <v>74122210</v>
          </cell>
          <cell r="B261">
            <v>85633473.819999993</v>
          </cell>
        </row>
        <row r="262">
          <cell r="A262">
            <v>74122220</v>
          </cell>
          <cell r="B262">
            <v>142217250.22</v>
          </cell>
        </row>
        <row r="263">
          <cell r="A263">
            <v>74129100</v>
          </cell>
          <cell r="B263">
            <v>-23383.19</v>
          </cell>
        </row>
        <row r="264">
          <cell r="A264">
            <v>74213100</v>
          </cell>
          <cell r="B264">
            <v>873466.18</v>
          </cell>
        </row>
        <row r="265">
          <cell r="A265">
            <v>74213200</v>
          </cell>
          <cell r="B265">
            <v>16095371.949999999</v>
          </cell>
        </row>
        <row r="266">
          <cell r="A266">
            <v>74213300</v>
          </cell>
          <cell r="B266">
            <v>18887769.469999999</v>
          </cell>
        </row>
        <row r="267">
          <cell r="A267">
            <v>74220410</v>
          </cell>
          <cell r="B267">
            <v>2403951.7000000002</v>
          </cell>
        </row>
        <row r="268">
          <cell r="A268">
            <v>74220420</v>
          </cell>
          <cell r="B268">
            <v>-2892431.4</v>
          </cell>
        </row>
        <row r="269">
          <cell r="A269">
            <v>74222100</v>
          </cell>
          <cell r="B269">
            <v>-6822731.79</v>
          </cell>
        </row>
        <row r="270">
          <cell r="A270">
            <v>74222109</v>
          </cell>
          <cell r="B270">
            <v>157177.17000000001</v>
          </cell>
        </row>
        <row r="271">
          <cell r="A271">
            <v>74222500</v>
          </cell>
          <cell r="B271">
            <v>-2618436105.0599999</v>
          </cell>
        </row>
        <row r="272">
          <cell r="A272">
            <v>74223100</v>
          </cell>
          <cell r="B272">
            <v>-1895897.71</v>
          </cell>
        </row>
        <row r="273">
          <cell r="A273">
            <v>74223200</v>
          </cell>
          <cell r="B273">
            <v>11895534.93</v>
          </cell>
        </row>
        <row r="274">
          <cell r="A274">
            <v>74223300</v>
          </cell>
          <cell r="B274">
            <v>-3045545.59</v>
          </cell>
        </row>
        <row r="275">
          <cell r="A275">
            <v>74223400</v>
          </cell>
          <cell r="B275">
            <v>4976311.22</v>
          </cell>
        </row>
        <row r="276">
          <cell r="A276">
            <v>74224620</v>
          </cell>
          <cell r="B276">
            <v>2887.64</v>
          </cell>
        </row>
        <row r="277">
          <cell r="A277">
            <v>74225200</v>
          </cell>
          <cell r="B277">
            <v>1863011.45</v>
          </cell>
        </row>
        <row r="278">
          <cell r="A278">
            <v>74225611</v>
          </cell>
          <cell r="B278">
            <v>3346.72</v>
          </cell>
        </row>
        <row r="279">
          <cell r="A279">
            <v>74230321</v>
          </cell>
          <cell r="B279">
            <v>6516454</v>
          </cell>
        </row>
        <row r="280">
          <cell r="A280">
            <v>74230410</v>
          </cell>
          <cell r="B280">
            <v>41292040.840000004</v>
          </cell>
        </row>
        <row r="281">
          <cell r="A281">
            <v>74230420</v>
          </cell>
          <cell r="B281">
            <v>50915678.109999999</v>
          </cell>
        </row>
        <row r="282">
          <cell r="A282">
            <v>74231100</v>
          </cell>
          <cell r="B282">
            <v>435933.35</v>
          </cell>
        </row>
        <row r="283">
          <cell r="A283">
            <v>74233100</v>
          </cell>
          <cell r="B283">
            <v>1420088.35</v>
          </cell>
        </row>
        <row r="284">
          <cell r="A284">
            <v>74233200</v>
          </cell>
          <cell r="B284">
            <v>1079275.43</v>
          </cell>
        </row>
        <row r="285">
          <cell r="A285">
            <v>74233300</v>
          </cell>
          <cell r="B285">
            <v>22925637.379999999</v>
          </cell>
        </row>
        <row r="286">
          <cell r="A286">
            <v>74241100</v>
          </cell>
          <cell r="B286">
            <v>57500.01</v>
          </cell>
        </row>
        <row r="287">
          <cell r="A287">
            <v>74242100</v>
          </cell>
          <cell r="B287">
            <v>1422711.03</v>
          </cell>
        </row>
        <row r="288">
          <cell r="A288">
            <v>74242500</v>
          </cell>
          <cell r="B288">
            <v>193493.84</v>
          </cell>
        </row>
        <row r="289">
          <cell r="A289">
            <v>74252100</v>
          </cell>
          <cell r="B289">
            <v>309081862.27999997</v>
          </cell>
        </row>
        <row r="290">
          <cell r="A290">
            <v>74252109</v>
          </cell>
          <cell r="B290">
            <v>88204340.25</v>
          </cell>
        </row>
        <row r="291">
          <cell r="A291">
            <v>74252500</v>
          </cell>
          <cell r="B291">
            <v>1966629.64</v>
          </cell>
        </row>
        <row r="292">
          <cell r="A292">
            <v>74283200</v>
          </cell>
          <cell r="B292">
            <v>6086.3</v>
          </cell>
        </row>
        <row r="293">
          <cell r="A293">
            <v>74290410</v>
          </cell>
          <cell r="B293">
            <v>103627.03</v>
          </cell>
        </row>
        <row r="294">
          <cell r="A294">
            <v>74290420</v>
          </cell>
          <cell r="B294">
            <v>-27.73</v>
          </cell>
        </row>
        <row r="295">
          <cell r="A295">
            <v>74292100</v>
          </cell>
          <cell r="B295">
            <v>-292205.40999999997</v>
          </cell>
        </row>
        <row r="296">
          <cell r="A296">
            <v>74292500</v>
          </cell>
          <cell r="B296">
            <v>-17310.560000000001</v>
          </cell>
        </row>
        <row r="297">
          <cell r="A297">
            <v>74293100</v>
          </cell>
          <cell r="B297">
            <v>-10897.73</v>
          </cell>
        </row>
        <row r="298">
          <cell r="A298">
            <v>74293200</v>
          </cell>
          <cell r="B298">
            <v>65497.02</v>
          </cell>
        </row>
        <row r="299">
          <cell r="A299">
            <v>74295200</v>
          </cell>
          <cell r="B299">
            <v>873.03</v>
          </cell>
        </row>
        <row r="300">
          <cell r="A300">
            <v>74700400</v>
          </cell>
          <cell r="B300">
            <v>874.49</v>
          </cell>
        </row>
        <row r="301">
          <cell r="A301">
            <v>74790200</v>
          </cell>
          <cell r="B301">
            <v>1476</v>
          </cell>
        </row>
        <row r="302">
          <cell r="A302">
            <v>74799100</v>
          </cell>
          <cell r="B302">
            <v>1659.54</v>
          </cell>
        </row>
        <row r="303">
          <cell r="A303">
            <v>74799200</v>
          </cell>
          <cell r="B303">
            <v>15118.87</v>
          </cell>
        </row>
        <row r="304">
          <cell r="A304">
            <v>74810000</v>
          </cell>
          <cell r="B304">
            <v>2057613.3</v>
          </cell>
        </row>
        <row r="305">
          <cell r="A305">
            <v>74870000</v>
          </cell>
          <cell r="B305">
            <v>87574.33</v>
          </cell>
        </row>
        <row r="306">
          <cell r="A306">
            <v>75000000</v>
          </cell>
          <cell r="B306">
            <v>0</v>
          </cell>
        </row>
        <row r="307">
          <cell r="A307">
            <v>75001010</v>
          </cell>
          <cell r="B307">
            <v>418365283.94999999</v>
          </cell>
        </row>
        <row r="308">
          <cell r="A308">
            <v>75001020</v>
          </cell>
          <cell r="B308">
            <v>49810.85</v>
          </cell>
        </row>
        <row r="309">
          <cell r="A309">
            <v>75001030</v>
          </cell>
          <cell r="B309">
            <v>382653.24</v>
          </cell>
        </row>
        <row r="310">
          <cell r="A310">
            <v>75001040</v>
          </cell>
          <cell r="B310">
            <v>3062846.72</v>
          </cell>
        </row>
        <row r="311">
          <cell r="A311">
            <v>75001050</v>
          </cell>
          <cell r="B311">
            <v>8698858.1199999992</v>
          </cell>
        </row>
        <row r="312">
          <cell r="A312">
            <v>75001060</v>
          </cell>
          <cell r="B312">
            <v>47601.45</v>
          </cell>
        </row>
        <row r="313">
          <cell r="A313">
            <v>75001110</v>
          </cell>
          <cell r="B313">
            <v>251381.45</v>
          </cell>
        </row>
        <row r="314">
          <cell r="A314">
            <v>75001990</v>
          </cell>
          <cell r="B314">
            <v>-4100122.62</v>
          </cell>
        </row>
        <row r="315">
          <cell r="A315">
            <v>75002010</v>
          </cell>
          <cell r="B315">
            <v>31444041.620000001</v>
          </cell>
        </row>
        <row r="316">
          <cell r="A316">
            <v>75002020</v>
          </cell>
          <cell r="B316">
            <v>24256768.649999999</v>
          </cell>
        </row>
        <row r="317">
          <cell r="A317">
            <v>75002030</v>
          </cell>
          <cell r="B317">
            <v>1977632.16</v>
          </cell>
        </row>
        <row r="318">
          <cell r="A318">
            <v>75002040</v>
          </cell>
          <cell r="B318">
            <v>446412.79999999999</v>
          </cell>
        </row>
        <row r="319">
          <cell r="A319">
            <v>75002050</v>
          </cell>
          <cell r="B319">
            <v>42027182.689999998</v>
          </cell>
        </row>
        <row r="320">
          <cell r="A320">
            <v>75002060</v>
          </cell>
          <cell r="B320">
            <v>625</v>
          </cell>
        </row>
        <row r="321">
          <cell r="A321">
            <v>75003010</v>
          </cell>
          <cell r="B321">
            <v>25681.360000000001</v>
          </cell>
        </row>
        <row r="322">
          <cell r="A322">
            <v>75003020</v>
          </cell>
          <cell r="B322">
            <v>8667286.6899999995</v>
          </cell>
        </row>
        <row r="323">
          <cell r="A323">
            <v>75003040</v>
          </cell>
          <cell r="B323">
            <v>19200</v>
          </cell>
        </row>
        <row r="324">
          <cell r="A324">
            <v>75003050</v>
          </cell>
          <cell r="B324">
            <v>1950</v>
          </cell>
        </row>
        <row r="325">
          <cell r="A325">
            <v>75004010</v>
          </cell>
          <cell r="B325">
            <v>836507.13</v>
          </cell>
        </row>
        <row r="326">
          <cell r="A326">
            <v>75004020</v>
          </cell>
          <cell r="B326">
            <v>9010404.9700000007</v>
          </cell>
        </row>
        <row r="327">
          <cell r="A327">
            <v>75004030</v>
          </cell>
          <cell r="B327">
            <v>1013701.14</v>
          </cell>
        </row>
        <row r="328">
          <cell r="A328">
            <v>75005010</v>
          </cell>
          <cell r="B328">
            <v>73067703.739999995</v>
          </cell>
        </row>
        <row r="329">
          <cell r="A329">
            <v>75005020</v>
          </cell>
          <cell r="B329">
            <v>12057343.359999999</v>
          </cell>
        </row>
        <row r="330">
          <cell r="A330">
            <v>75005030</v>
          </cell>
          <cell r="B330">
            <v>500586.17</v>
          </cell>
        </row>
        <row r="331">
          <cell r="A331">
            <v>75005110</v>
          </cell>
          <cell r="B331">
            <v>232609.34</v>
          </cell>
        </row>
        <row r="332">
          <cell r="A332">
            <v>75006010</v>
          </cell>
          <cell r="B332">
            <v>4018861.73</v>
          </cell>
        </row>
        <row r="333">
          <cell r="A333">
            <v>75006020</v>
          </cell>
          <cell r="B333">
            <v>5671695.5499999998</v>
          </cell>
        </row>
        <row r="334">
          <cell r="A334">
            <v>75007010</v>
          </cell>
          <cell r="B334">
            <v>3700349.5</v>
          </cell>
        </row>
        <row r="335">
          <cell r="A335">
            <v>75007020</v>
          </cell>
          <cell r="B335">
            <v>824491.8</v>
          </cell>
        </row>
        <row r="336">
          <cell r="A336">
            <v>75007030</v>
          </cell>
          <cell r="B336">
            <v>-112.5</v>
          </cell>
        </row>
        <row r="337">
          <cell r="A337">
            <v>75009040</v>
          </cell>
          <cell r="B337">
            <v>1479964.27</v>
          </cell>
        </row>
        <row r="338">
          <cell r="A338">
            <v>75090011</v>
          </cell>
          <cell r="B338">
            <v>-25134333.629999999</v>
          </cell>
        </row>
        <row r="339">
          <cell r="A339">
            <v>75090021</v>
          </cell>
          <cell r="B339">
            <v>-2282335.54</v>
          </cell>
        </row>
        <row r="340">
          <cell r="A340">
            <v>75090022</v>
          </cell>
          <cell r="B340">
            <v>-54863.360000000001</v>
          </cell>
        </row>
        <row r="341">
          <cell r="A341">
            <v>75090024</v>
          </cell>
          <cell r="B341">
            <v>-174341.79</v>
          </cell>
        </row>
        <row r="342">
          <cell r="A342">
            <v>75090051</v>
          </cell>
          <cell r="B342">
            <v>-3294529.79</v>
          </cell>
        </row>
        <row r="343">
          <cell r="A343">
            <v>75090052</v>
          </cell>
          <cell r="B343">
            <v>-636619.79</v>
          </cell>
        </row>
        <row r="344">
          <cell r="A344">
            <v>75090053</v>
          </cell>
          <cell r="B344">
            <v>-29883.95</v>
          </cell>
        </row>
        <row r="345">
          <cell r="A345">
            <v>75090058</v>
          </cell>
          <cell r="B345">
            <v>-102599.27</v>
          </cell>
        </row>
        <row r="346">
          <cell r="A346">
            <v>75098010</v>
          </cell>
          <cell r="B346">
            <v>15546.31</v>
          </cell>
        </row>
        <row r="347">
          <cell r="A347">
            <v>75098020</v>
          </cell>
          <cell r="B347">
            <v>0</v>
          </cell>
        </row>
        <row r="348">
          <cell r="A348">
            <v>75098040</v>
          </cell>
          <cell r="B348">
            <v>-1440</v>
          </cell>
        </row>
        <row r="349">
          <cell r="A349">
            <v>75098050</v>
          </cell>
          <cell r="B349">
            <v>-18032.09</v>
          </cell>
        </row>
        <row r="350">
          <cell r="A350">
            <v>75098060</v>
          </cell>
          <cell r="B350">
            <v>3925.78</v>
          </cell>
        </row>
        <row r="351">
          <cell r="A351">
            <v>75099000</v>
          </cell>
          <cell r="B351">
            <v>-65918745.509999998</v>
          </cell>
        </row>
        <row r="352">
          <cell r="A352">
            <v>75100000</v>
          </cell>
          <cell r="B352">
            <v>0</v>
          </cell>
        </row>
        <row r="353">
          <cell r="A353">
            <v>75102360</v>
          </cell>
          <cell r="B353">
            <v>4160954.99</v>
          </cell>
        </row>
        <row r="354">
          <cell r="A354">
            <v>75102400</v>
          </cell>
          <cell r="B354">
            <v>126452.93</v>
          </cell>
        </row>
        <row r="355">
          <cell r="A355">
            <v>75104320</v>
          </cell>
          <cell r="B355">
            <v>684.05</v>
          </cell>
        </row>
        <row r="356">
          <cell r="A356">
            <v>75104322</v>
          </cell>
          <cell r="B356">
            <v>477.66</v>
          </cell>
        </row>
        <row r="357">
          <cell r="A357">
            <v>75104340</v>
          </cell>
          <cell r="B357">
            <v>14741.26</v>
          </cell>
        </row>
        <row r="358">
          <cell r="A358">
            <v>75104342</v>
          </cell>
          <cell r="B358">
            <v>110.26</v>
          </cell>
        </row>
        <row r="359">
          <cell r="A359">
            <v>75104344</v>
          </cell>
          <cell r="B359">
            <v>1226.58</v>
          </cell>
        </row>
        <row r="360">
          <cell r="A360">
            <v>75104350</v>
          </cell>
          <cell r="B360">
            <v>286.7</v>
          </cell>
        </row>
        <row r="361">
          <cell r="A361">
            <v>75104351</v>
          </cell>
          <cell r="B361">
            <v>2056.37</v>
          </cell>
        </row>
        <row r="362">
          <cell r="A362">
            <v>75104352</v>
          </cell>
          <cell r="B362">
            <v>529</v>
          </cell>
        </row>
        <row r="363">
          <cell r="A363">
            <v>75104380</v>
          </cell>
          <cell r="B363">
            <v>2706.35</v>
          </cell>
        </row>
        <row r="364">
          <cell r="A364">
            <v>75104382</v>
          </cell>
          <cell r="B364">
            <v>4592.8599999999997</v>
          </cell>
        </row>
        <row r="365">
          <cell r="A365">
            <v>75104392</v>
          </cell>
          <cell r="B365">
            <v>237.8</v>
          </cell>
        </row>
        <row r="366">
          <cell r="A366">
            <v>75104394</v>
          </cell>
          <cell r="B366">
            <v>298</v>
          </cell>
        </row>
        <row r="367">
          <cell r="A367">
            <v>75104400</v>
          </cell>
          <cell r="B367">
            <v>36389.46</v>
          </cell>
        </row>
        <row r="368">
          <cell r="A368">
            <v>75104420</v>
          </cell>
          <cell r="B368">
            <v>47196.51</v>
          </cell>
        </row>
        <row r="369">
          <cell r="A369">
            <v>75104620</v>
          </cell>
          <cell r="B369">
            <v>6206.52</v>
          </cell>
        </row>
        <row r="370">
          <cell r="A370">
            <v>75104630</v>
          </cell>
          <cell r="B370">
            <v>24670.799999999999</v>
          </cell>
        </row>
        <row r="371">
          <cell r="A371">
            <v>75107120</v>
          </cell>
          <cell r="B371">
            <v>103226923.27</v>
          </cell>
        </row>
        <row r="372">
          <cell r="A372">
            <v>75109400</v>
          </cell>
          <cell r="B372">
            <v>126291.96</v>
          </cell>
        </row>
        <row r="373">
          <cell r="A373">
            <v>75109420</v>
          </cell>
          <cell r="B373">
            <v>1476</v>
          </cell>
        </row>
        <row r="374">
          <cell r="A374">
            <v>75110190</v>
          </cell>
          <cell r="B374">
            <v>3340.18</v>
          </cell>
        </row>
        <row r="375">
          <cell r="A375">
            <v>75110320</v>
          </cell>
          <cell r="B375">
            <v>9331.24</v>
          </cell>
        </row>
        <row r="376">
          <cell r="A376">
            <v>75110400</v>
          </cell>
          <cell r="B376">
            <v>36710.019999999997</v>
          </cell>
        </row>
        <row r="377">
          <cell r="A377">
            <v>75119010</v>
          </cell>
          <cell r="B377">
            <v>2761490.71</v>
          </cell>
        </row>
        <row r="378">
          <cell r="A378">
            <v>75119020</v>
          </cell>
          <cell r="B378">
            <v>2583276.81</v>
          </cell>
        </row>
        <row r="379">
          <cell r="A379">
            <v>75119030</v>
          </cell>
          <cell r="B379">
            <v>634885.79</v>
          </cell>
        </row>
        <row r="380">
          <cell r="A380">
            <v>75120010</v>
          </cell>
          <cell r="B380">
            <v>654952.18999999994</v>
          </cell>
        </row>
        <row r="381">
          <cell r="A381">
            <v>75120020</v>
          </cell>
          <cell r="B381">
            <v>29943.86</v>
          </cell>
        </row>
        <row r="382">
          <cell r="A382">
            <v>75120030</v>
          </cell>
          <cell r="B382">
            <v>1808404.31</v>
          </cell>
        </row>
        <row r="383">
          <cell r="A383">
            <v>75120040</v>
          </cell>
          <cell r="B383">
            <v>36061.01</v>
          </cell>
        </row>
        <row r="384">
          <cell r="A384">
            <v>75121010</v>
          </cell>
          <cell r="B384">
            <v>9479460.7799999993</v>
          </cell>
        </row>
        <row r="385">
          <cell r="A385">
            <v>75121020</v>
          </cell>
          <cell r="B385">
            <v>359757.7</v>
          </cell>
        </row>
        <row r="386">
          <cell r="A386">
            <v>75121030</v>
          </cell>
          <cell r="B386">
            <v>1693543.49</v>
          </cell>
        </row>
        <row r="387">
          <cell r="A387">
            <v>75121040</v>
          </cell>
          <cell r="B387">
            <v>67446.490000000005</v>
          </cell>
        </row>
        <row r="388">
          <cell r="A388">
            <v>75121050</v>
          </cell>
          <cell r="B388">
            <v>367950.95</v>
          </cell>
        </row>
        <row r="389">
          <cell r="A389">
            <v>75121110</v>
          </cell>
          <cell r="B389">
            <v>1680034.61</v>
          </cell>
        </row>
        <row r="390">
          <cell r="A390">
            <v>75121120</v>
          </cell>
          <cell r="B390">
            <v>222606.34</v>
          </cell>
        </row>
        <row r="391">
          <cell r="A391">
            <v>75121130</v>
          </cell>
          <cell r="B391">
            <v>708102.99</v>
          </cell>
        </row>
        <row r="392">
          <cell r="A392">
            <v>75121140</v>
          </cell>
          <cell r="B392">
            <v>336072.2</v>
          </cell>
        </row>
        <row r="393">
          <cell r="A393">
            <v>75121150</v>
          </cell>
          <cell r="B393">
            <v>23773.5</v>
          </cell>
        </row>
        <row r="394">
          <cell r="A394">
            <v>75121160</v>
          </cell>
          <cell r="B394">
            <v>1951276.67</v>
          </cell>
        </row>
        <row r="395">
          <cell r="A395">
            <v>75121210</v>
          </cell>
          <cell r="B395">
            <v>2521529.71</v>
          </cell>
        </row>
        <row r="396">
          <cell r="A396">
            <v>75121220</v>
          </cell>
          <cell r="B396">
            <v>4061275.88</v>
          </cell>
        </row>
        <row r="397">
          <cell r="A397">
            <v>75121230</v>
          </cell>
          <cell r="B397">
            <v>252307.13</v>
          </cell>
        </row>
        <row r="398">
          <cell r="A398">
            <v>75121240</v>
          </cell>
          <cell r="B398">
            <v>1873321.1</v>
          </cell>
        </row>
        <row r="399">
          <cell r="A399">
            <v>75121250</v>
          </cell>
          <cell r="B399">
            <v>527237.22</v>
          </cell>
        </row>
        <row r="400">
          <cell r="A400">
            <v>75121260</v>
          </cell>
          <cell r="B400">
            <v>9064620.3900000006</v>
          </cell>
        </row>
        <row r="401">
          <cell r="A401">
            <v>75121910</v>
          </cell>
          <cell r="B401">
            <v>251212.66</v>
          </cell>
        </row>
        <row r="402">
          <cell r="A402">
            <v>75121920</v>
          </cell>
          <cell r="B402">
            <v>22.99</v>
          </cell>
        </row>
        <row r="403">
          <cell r="A403">
            <v>75121990</v>
          </cell>
          <cell r="B403">
            <v>1459465.2</v>
          </cell>
        </row>
        <row r="404">
          <cell r="A404">
            <v>75122010</v>
          </cell>
          <cell r="B404">
            <v>1102517.79</v>
          </cell>
        </row>
        <row r="405">
          <cell r="A405">
            <v>75122020</v>
          </cell>
          <cell r="B405">
            <v>3202.93</v>
          </cell>
        </row>
        <row r="406">
          <cell r="A406">
            <v>75122030</v>
          </cell>
          <cell r="B406">
            <v>752917.59</v>
          </cell>
        </row>
        <row r="407">
          <cell r="A407">
            <v>75122040</v>
          </cell>
          <cell r="B407">
            <v>1383115.38</v>
          </cell>
        </row>
        <row r="408">
          <cell r="A408">
            <v>75122050</v>
          </cell>
          <cell r="B408">
            <v>4414316.18</v>
          </cell>
        </row>
        <row r="409">
          <cell r="A409">
            <v>75122060</v>
          </cell>
          <cell r="B409">
            <v>37127133.25</v>
          </cell>
        </row>
        <row r="410">
          <cell r="A410">
            <v>75122061</v>
          </cell>
          <cell r="B410">
            <v>1452150.42</v>
          </cell>
        </row>
        <row r="411">
          <cell r="A411">
            <v>75122070</v>
          </cell>
          <cell r="B411">
            <v>805471.27</v>
          </cell>
        </row>
        <row r="412">
          <cell r="A412">
            <v>75122080</v>
          </cell>
          <cell r="B412">
            <v>5267309.75</v>
          </cell>
        </row>
        <row r="413">
          <cell r="A413">
            <v>75122100</v>
          </cell>
          <cell r="B413">
            <v>329365.49</v>
          </cell>
        </row>
        <row r="414">
          <cell r="A414">
            <v>75123010</v>
          </cell>
          <cell r="B414">
            <v>1299973.53</v>
          </cell>
        </row>
        <row r="415">
          <cell r="A415">
            <v>75123020</v>
          </cell>
          <cell r="B415">
            <v>7356992.5300000003</v>
          </cell>
        </row>
        <row r="416">
          <cell r="A416">
            <v>75123030</v>
          </cell>
          <cell r="B416">
            <v>1709778.18</v>
          </cell>
        </row>
        <row r="417">
          <cell r="A417">
            <v>75123040</v>
          </cell>
          <cell r="B417">
            <v>4970907.55</v>
          </cell>
        </row>
        <row r="418">
          <cell r="A418">
            <v>75123050</v>
          </cell>
          <cell r="B418">
            <v>120215.38</v>
          </cell>
        </row>
        <row r="419">
          <cell r="A419">
            <v>75123060</v>
          </cell>
          <cell r="B419">
            <v>2472178.36</v>
          </cell>
        </row>
        <row r="420">
          <cell r="A420">
            <v>75123070</v>
          </cell>
          <cell r="B420">
            <v>54465.63</v>
          </cell>
        </row>
        <row r="421">
          <cell r="A421">
            <v>75124010</v>
          </cell>
          <cell r="B421">
            <v>9370.9</v>
          </cell>
        </row>
        <row r="422">
          <cell r="A422">
            <v>75124020</v>
          </cell>
          <cell r="B422">
            <v>2863939.04</v>
          </cell>
        </row>
        <row r="423">
          <cell r="A423">
            <v>75124090</v>
          </cell>
          <cell r="B423">
            <v>475869.76</v>
          </cell>
        </row>
        <row r="424">
          <cell r="A424">
            <v>75124100</v>
          </cell>
          <cell r="B424">
            <v>57318.61</v>
          </cell>
        </row>
        <row r="425">
          <cell r="A425">
            <v>75125010</v>
          </cell>
          <cell r="B425">
            <v>1390934.87</v>
          </cell>
        </row>
        <row r="426">
          <cell r="A426">
            <v>75125020</v>
          </cell>
          <cell r="B426">
            <v>20595998.899999999</v>
          </cell>
        </row>
        <row r="427">
          <cell r="A427">
            <v>75125030</v>
          </cell>
          <cell r="B427">
            <v>18798325.530000001</v>
          </cell>
        </row>
        <row r="428">
          <cell r="A428">
            <v>75125040</v>
          </cell>
          <cell r="B428">
            <v>1918159.17</v>
          </cell>
        </row>
        <row r="429">
          <cell r="A429">
            <v>75125050</v>
          </cell>
          <cell r="B429">
            <v>50273.52</v>
          </cell>
        </row>
        <row r="430">
          <cell r="A430">
            <v>75125060</v>
          </cell>
          <cell r="B430">
            <v>2027269.67</v>
          </cell>
        </row>
        <row r="431">
          <cell r="A431">
            <v>75126010</v>
          </cell>
          <cell r="B431">
            <v>39030273.399999999</v>
          </cell>
        </row>
        <row r="432">
          <cell r="A432">
            <v>75126020</v>
          </cell>
          <cell r="B432">
            <v>2200634.06</v>
          </cell>
        </row>
        <row r="433">
          <cell r="A433">
            <v>75126030</v>
          </cell>
          <cell r="B433">
            <v>527522.57999999996</v>
          </cell>
        </row>
        <row r="434">
          <cell r="A434">
            <v>75126040</v>
          </cell>
          <cell r="B434">
            <v>4957.7</v>
          </cell>
        </row>
        <row r="435">
          <cell r="A435">
            <v>75126041</v>
          </cell>
          <cell r="B435">
            <v>4028717.75</v>
          </cell>
        </row>
        <row r="436">
          <cell r="A436">
            <v>75126042</v>
          </cell>
          <cell r="B436">
            <v>1204022.28</v>
          </cell>
        </row>
        <row r="437">
          <cell r="A437">
            <v>75126050</v>
          </cell>
          <cell r="B437">
            <v>5027728.78</v>
          </cell>
        </row>
        <row r="438">
          <cell r="A438">
            <v>75126070</v>
          </cell>
          <cell r="B438">
            <v>3968398.6</v>
          </cell>
        </row>
        <row r="439">
          <cell r="A439">
            <v>75126080</v>
          </cell>
          <cell r="B439">
            <v>491710.84</v>
          </cell>
        </row>
        <row r="440">
          <cell r="A440">
            <v>75126090</v>
          </cell>
          <cell r="B440">
            <v>584766.63</v>
          </cell>
        </row>
        <row r="441">
          <cell r="A441">
            <v>75126100</v>
          </cell>
          <cell r="B441">
            <v>4988</v>
          </cell>
        </row>
        <row r="442">
          <cell r="A442">
            <v>75128030</v>
          </cell>
          <cell r="B442">
            <v>148777.71</v>
          </cell>
        </row>
        <row r="443">
          <cell r="A443">
            <v>75128050</v>
          </cell>
          <cell r="B443">
            <v>198578.18</v>
          </cell>
        </row>
        <row r="444">
          <cell r="A444">
            <v>75128060</v>
          </cell>
          <cell r="B444">
            <v>285092.19</v>
          </cell>
        </row>
        <row r="445">
          <cell r="A445">
            <v>75128070</v>
          </cell>
          <cell r="B445">
            <v>551096.67000000004</v>
          </cell>
        </row>
        <row r="446">
          <cell r="A446">
            <v>75128080</v>
          </cell>
          <cell r="B446">
            <v>410114.15</v>
          </cell>
        </row>
        <row r="447">
          <cell r="A447">
            <v>75128090</v>
          </cell>
          <cell r="B447">
            <v>521706.97</v>
          </cell>
        </row>
        <row r="448">
          <cell r="A448">
            <v>75128100</v>
          </cell>
          <cell r="B448">
            <v>94590.93</v>
          </cell>
        </row>
        <row r="449">
          <cell r="A449">
            <v>75128110</v>
          </cell>
          <cell r="B449">
            <v>180693.45</v>
          </cell>
        </row>
        <row r="450">
          <cell r="A450">
            <v>75128120</v>
          </cell>
          <cell r="B450">
            <v>3181017.4</v>
          </cell>
        </row>
        <row r="451">
          <cell r="A451">
            <v>75128130</v>
          </cell>
          <cell r="B451">
            <v>1287662.27</v>
          </cell>
        </row>
        <row r="452">
          <cell r="A452">
            <v>75128140</v>
          </cell>
          <cell r="B452">
            <v>6030.55</v>
          </cell>
        </row>
        <row r="453">
          <cell r="A453">
            <v>75128150</v>
          </cell>
          <cell r="B453">
            <v>3041791.42</v>
          </cell>
        </row>
        <row r="454">
          <cell r="A454">
            <v>75128160</v>
          </cell>
          <cell r="B454">
            <v>778.41</v>
          </cell>
        </row>
        <row r="455">
          <cell r="A455">
            <v>75128170</v>
          </cell>
          <cell r="B455">
            <v>224517.77</v>
          </cell>
        </row>
        <row r="456">
          <cell r="A456">
            <v>75128180</v>
          </cell>
          <cell r="B456">
            <v>154343.29</v>
          </cell>
        </row>
        <row r="457">
          <cell r="A457">
            <v>75128190</v>
          </cell>
          <cell r="B457">
            <v>34666.22</v>
          </cell>
        </row>
        <row r="458">
          <cell r="A458">
            <v>75128210</v>
          </cell>
          <cell r="B458">
            <v>6659.98</v>
          </cell>
        </row>
        <row r="459">
          <cell r="A459">
            <v>75128220</v>
          </cell>
          <cell r="B459">
            <v>36534.22</v>
          </cell>
        </row>
        <row r="460">
          <cell r="A460">
            <v>75128330</v>
          </cell>
          <cell r="B460">
            <v>2465.88</v>
          </cell>
        </row>
        <row r="461">
          <cell r="A461">
            <v>75128400</v>
          </cell>
          <cell r="B461">
            <v>1179.4000000000001</v>
          </cell>
        </row>
        <row r="462">
          <cell r="A462">
            <v>75128410</v>
          </cell>
          <cell r="B462">
            <v>1332.72</v>
          </cell>
        </row>
        <row r="463">
          <cell r="A463">
            <v>75128440</v>
          </cell>
          <cell r="B463">
            <v>315662.15999999997</v>
          </cell>
        </row>
        <row r="464">
          <cell r="A464">
            <v>75128450</v>
          </cell>
          <cell r="B464">
            <v>195475.45</v>
          </cell>
        </row>
        <row r="465">
          <cell r="A465">
            <v>75128460</v>
          </cell>
          <cell r="B465">
            <v>745192.32</v>
          </cell>
        </row>
        <row r="466">
          <cell r="A466">
            <v>75128480</v>
          </cell>
          <cell r="B466">
            <v>3258.68</v>
          </cell>
        </row>
        <row r="467">
          <cell r="A467">
            <v>75128490</v>
          </cell>
          <cell r="B467">
            <v>12000</v>
          </cell>
        </row>
        <row r="468">
          <cell r="A468">
            <v>75128510</v>
          </cell>
          <cell r="B468">
            <v>181393.53</v>
          </cell>
        </row>
        <row r="469">
          <cell r="A469">
            <v>75128540</v>
          </cell>
          <cell r="B469">
            <v>416399.67</v>
          </cell>
        </row>
        <row r="470">
          <cell r="A470">
            <v>75128550</v>
          </cell>
          <cell r="B470">
            <v>256.41000000000003</v>
          </cell>
        </row>
        <row r="471">
          <cell r="A471">
            <v>75128560</v>
          </cell>
          <cell r="B471">
            <v>880.22</v>
          </cell>
        </row>
        <row r="472">
          <cell r="A472">
            <v>75128660</v>
          </cell>
          <cell r="B472">
            <v>407168.92</v>
          </cell>
        </row>
        <row r="473">
          <cell r="A473">
            <v>75128670</v>
          </cell>
          <cell r="B473">
            <v>241107.33</v>
          </cell>
        </row>
        <row r="474">
          <cell r="A474">
            <v>75128740</v>
          </cell>
          <cell r="B474">
            <v>2918700.92</v>
          </cell>
        </row>
        <row r="475">
          <cell r="A475">
            <v>75128820</v>
          </cell>
          <cell r="B475">
            <v>228364.84</v>
          </cell>
        </row>
        <row r="476">
          <cell r="A476">
            <v>75128910</v>
          </cell>
          <cell r="B476">
            <v>160689.72</v>
          </cell>
        </row>
        <row r="477">
          <cell r="A477">
            <v>75128920</v>
          </cell>
          <cell r="B477">
            <v>9865225.1199999992</v>
          </cell>
        </row>
        <row r="478">
          <cell r="A478">
            <v>75128930</v>
          </cell>
          <cell r="B478">
            <v>61.5</v>
          </cell>
        </row>
        <row r="479">
          <cell r="A479">
            <v>75128940</v>
          </cell>
          <cell r="B479">
            <v>110391.84</v>
          </cell>
        </row>
        <row r="480">
          <cell r="A480">
            <v>75129020</v>
          </cell>
          <cell r="B480">
            <v>5985.39</v>
          </cell>
        </row>
        <row r="481">
          <cell r="A481">
            <v>75129030</v>
          </cell>
          <cell r="B481">
            <v>1566.07</v>
          </cell>
        </row>
        <row r="482">
          <cell r="A482">
            <v>75129060</v>
          </cell>
          <cell r="B482">
            <v>90217.62</v>
          </cell>
        </row>
        <row r="483">
          <cell r="A483">
            <v>75129070</v>
          </cell>
          <cell r="B483">
            <v>587349.30000000005</v>
          </cell>
        </row>
        <row r="484">
          <cell r="A484">
            <v>75130010</v>
          </cell>
          <cell r="B484">
            <v>12131705.890000001</v>
          </cell>
        </row>
        <row r="485">
          <cell r="A485">
            <v>75130020</v>
          </cell>
          <cell r="B485">
            <v>1133635.79</v>
          </cell>
        </row>
        <row r="486">
          <cell r="A486">
            <v>75130030</v>
          </cell>
          <cell r="B486">
            <v>1432773.36</v>
          </cell>
        </row>
        <row r="487">
          <cell r="A487">
            <v>75130040</v>
          </cell>
          <cell r="B487">
            <v>10648.72</v>
          </cell>
        </row>
        <row r="488">
          <cell r="A488">
            <v>75130050</v>
          </cell>
          <cell r="B488">
            <v>3888356.72</v>
          </cell>
        </row>
        <row r="489">
          <cell r="A489">
            <v>75130060</v>
          </cell>
          <cell r="B489">
            <v>2317712.34</v>
          </cell>
        </row>
        <row r="490">
          <cell r="A490">
            <v>75130070</v>
          </cell>
          <cell r="B490">
            <v>96531.58</v>
          </cell>
        </row>
        <row r="491">
          <cell r="A491">
            <v>75131010</v>
          </cell>
          <cell r="B491">
            <v>3951006.54</v>
          </cell>
        </row>
        <row r="492">
          <cell r="A492">
            <v>75131020</v>
          </cell>
          <cell r="B492">
            <v>936469.36</v>
          </cell>
        </row>
        <row r="493">
          <cell r="A493">
            <v>75132000</v>
          </cell>
          <cell r="B493">
            <v>1053328.2</v>
          </cell>
        </row>
        <row r="494">
          <cell r="A494">
            <v>75133010</v>
          </cell>
          <cell r="B494">
            <v>4443233.72</v>
          </cell>
        </row>
        <row r="495">
          <cell r="A495">
            <v>75133020</v>
          </cell>
          <cell r="B495">
            <v>252650.42</v>
          </cell>
        </row>
        <row r="496">
          <cell r="A496">
            <v>75133030</v>
          </cell>
          <cell r="B496">
            <v>1197595.93</v>
          </cell>
        </row>
        <row r="497">
          <cell r="A497">
            <v>75133040</v>
          </cell>
          <cell r="B497">
            <v>1269.5999999999999</v>
          </cell>
        </row>
        <row r="498">
          <cell r="A498">
            <v>75133160</v>
          </cell>
          <cell r="B498">
            <v>124783.77</v>
          </cell>
        </row>
        <row r="499">
          <cell r="A499">
            <v>75199000</v>
          </cell>
          <cell r="B499">
            <v>0</v>
          </cell>
        </row>
        <row r="500">
          <cell r="A500">
            <v>75212010</v>
          </cell>
          <cell r="B500">
            <v>175707.29</v>
          </cell>
        </row>
        <row r="501">
          <cell r="A501">
            <v>75212020</v>
          </cell>
          <cell r="B501">
            <v>1224</v>
          </cell>
        </row>
        <row r="502">
          <cell r="A502">
            <v>75212030</v>
          </cell>
          <cell r="B502">
            <v>155818</v>
          </cell>
        </row>
        <row r="503">
          <cell r="A503">
            <v>75214000</v>
          </cell>
          <cell r="B503">
            <v>114939745</v>
          </cell>
        </row>
        <row r="504">
          <cell r="A504">
            <v>75222010</v>
          </cell>
          <cell r="B504">
            <v>117680.58</v>
          </cell>
        </row>
        <row r="505">
          <cell r="A505">
            <v>75222020</v>
          </cell>
          <cell r="B505">
            <v>4616.8</v>
          </cell>
        </row>
        <row r="506">
          <cell r="A506">
            <v>75222030</v>
          </cell>
          <cell r="B506">
            <v>53445.49</v>
          </cell>
        </row>
        <row r="507">
          <cell r="A507">
            <v>75222040</v>
          </cell>
          <cell r="B507">
            <v>82898.039999999994</v>
          </cell>
        </row>
        <row r="508">
          <cell r="A508">
            <v>75222050</v>
          </cell>
          <cell r="B508">
            <v>25689.02</v>
          </cell>
        </row>
        <row r="509">
          <cell r="A509">
            <v>75222060</v>
          </cell>
          <cell r="B509">
            <v>507.72</v>
          </cell>
        </row>
        <row r="510">
          <cell r="A510">
            <v>75222070</v>
          </cell>
          <cell r="B510">
            <v>2694</v>
          </cell>
        </row>
        <row r="511">
          <cell r="A511">
            <v>75222080</v>
          </cell>
          <cell r="B511">
            <v>489683.91</v>
          </cell>
        </row>
        <row r="512">
          <cell r="A512">
            <v>75222090</v>
          </cell>
          <cell r="B512">
            <v>110554</v>
          </cell>
        </row>
        <row r="513">
          <cell r="A513">
            <v>75222100</v>
          </cell>
          <cell r="B513">
            <v>25100</v>
          </cell>
        </row>
        <row r="514">
          <cell r="A514">
            <v>75224010</v>
          </cell>
          <cell r="B514">
            <v>2580582.33</v>
          </cell>
        </row>
        <row r="515">
          <cell r="A515">
            <v>75224020</v>
          </cell>
          <cell r="B515">
            <v>261750.39</v>
          </cell>
        </row>
        <row r="516">
          <cell r="A516">
            <v>75232010</v>
          </cell>
          <cell r="B516">
            <v>435782.03</v>
          </cell>
        </row>
        <row r="517">
          <cell r="A517">
            <v>75232020</v>
          </cell>
          <cell r="B517">
            <v>17709.11</v>
          </cell>
        </row>
        <row r="518">
          <cell r="A518">
            <v>75232030</v>
          </cell>
          <cell r="B518">
            <v>12424.84</v>
          </cell>
        </row>
        <row r="519">
          <cell r="A519">
            <v>75232110</v>
          </cell>
          <cell r="B519">
            <v>45551.41</v>
          </cell>
        </row>
        <row r="520">
          <cell r="A520">
            <v>75232120</v>
          </cell>
          <cell r="B520">
            <v>13465.64</v>
          </cell>
        </row>
        <row r="521">
          <cell r="A521">
            <v>75232360</v>
          </cell>
          <cell r="B521">
            <v>56401.26</v>
          </cell>
        </row>
        <row r="522">
          <cell r="A522">
            <v>75234010</v>
          </cell>
          <cell r="B522">
            <v>2128273.31</v>
          </cell>
        </row>
        <row r="523">
          <cell r="A523">
            <v>75310000</v>
          </cell>
          <cell r="B523">
            <v>52616905</v>
          </cell>
        </row>
        <row r="524">
          <cell r="A524">
            <v>75320000</v>
          </cell>
          <cell r="B524">
            <v>4841625.3</v>
          </cell>
        </row>
        <row r="525">
          <cell r="A525">
            <v>75340000</v>
          </cell>
          <cell r="B525">
            <v>24840971.780000001</v>
          </cell>
        </row>
        <row r="526">
          <cell r="A526">
            <v>75500000</v>
          </cell>
          <cell r="B526">
            <v>0</v>
          </cell>
        </row>
        <row r="527">
          <cell r="A527">
            <v>75511100</v>
          </cell>
          <cell r="B527">
            <v>-1875512.27</v>
          </cell>
        </row>
        <row r="528">
          <cell r="A528">
            <v>75511110</v>
          </cell>
          <cell r="B528">
            <v>38029.79</v>
          </cell>
        </row>
        <row r="529">
          <cell r="A529">
            <v>75511200</v>
          </cell>
          <cell r="B529">
            <v>610337.93999999994</v>
          </cell>
        </row>
        <row r="530">
          <cell r="A530">
            <v>75511300</v>
          </cell>
          <cell r="B530">
            <v>11736.37</v>
          </cell>
        </row>
        <row r="531">
          <cell r="A531">
            <v>75511500</v>
          </cell>
          <cell r="B531">
            <v>-1583.21</v>
          </cell>
        </row>
        <row r="532">
          <cell r="A532">
            <v>75511800</v>
          </cell>
          <cell r="B532">
            <v>23025588.539999999</v>
          </cell>
        </row>
        <row r="533">
          <cell r="A533">
            <v>75513100</v>
          </cell>
          <cell r="B533">
            <v>392757.21</v>
          </cell>
        </row>
        <row r="534">
          <cell r="A534">
            <v>75513200</v>
          </cell>
          <cell r="B534">
            <v>139629.17000000001</v>
          </cell>
        </row>
        <row r="535">
          <cell r="A535">
            <v>75513300</v>
          </cell>
          <cell r="B535">
            <v>9021.67</v>
          </cell>
        </row>
        <row r="536">
          <cell r="A536">
            <v>75513400</v>
          </cell>
          <cell r="B536">
            <v>10997.85</v>
          </cell>
        </row>
        <row r="537">
          <cell r="A537">
            <v>75513500</v>
          </cell>
          <cell r="B537">
            <v>700593.51</v>
          </cell>
        </row>
        <row r="538">
          <cell r="A538">
            <v>75513600</v>
          </cell>
          <cell r="B538">
            <v>178317.31</v>
          </cell>
        </row>
        <row r="539">
          <cell r="A539">
            <v>75513800</v>
          </cell>
          <cell r="B539">
            <v>6787274.6799999997</v>
          </cell>
        </row>
        <row r="540">
          <cell r="A540">
            <v>75513900</v>
          </cell>
          <cell r="B540">
            <v>104255</v>
          </cell>
        </row>
        <row r="541">
          <cell r="A541">
            <v>75514000</v>
          </cell>
          <cell r="B541">
            <v>20423849.75</v>
          </cell>
        </row>
        <row r="542">
          <cell r="A542">
            <v>75514100</v>
          </cell>
          <cell r="B542">
            <v>3277798.37</v>
          </cell>
        </row>
        <row r="543">
          <cell r="A543">
            <v>75514200</v>
          </cell>
          <cell r="B543">
            <v>120256.43</v>
          </cell>
        </row>
        <row r="544">
          <cell r="A544">
            <v>75516100</v>
          </cell>
          <cell r="B544">
            <v>32195.759999999998</v>
          </cell>
        </row>
        <row r="545">
          <cell r="A545">
            <v>75516200</v>
          </cell>
          <cell r="B545">
            <v>18257086.170000002</v>
          </cell>
        </row>
        <row r="546">
          <cell r="A546">
            <v>75516300</v>
          </cell>
          <cell r="B546">
            <v>1857.62</v>
          </cell>
        </row>
        <row r="547">
          <cell r="A547">
            <v>75516600</v>
          </cell>
          <cell r="B547">
            <v>10557102.619999999</v>
          </cell>
        </row>
        <row r="548">
          <cell r="A548">
            <v>75516700</v>
          </cell>
          <cell r="B548">
            <v>3791569.67</v>
          </cell>
        </row>
        <row r="549">
          <cell r="A549">
            <v>75517100</v>
          </cell>
          <cell r="B549">
            <v>654089.01</v>
          </cell>
        </row>
        <row r="550">
          <cell r="A550">
            <v>75517200</v>
          </cell>
          <cell r="B550">
            <v>20259.259999999998</v>
          </cell>
        </row>
        <row r="551">
          <cell r="A551">
            <v>75590000</v>
          </cell>
          <cell r="B551">
            <v>0</v>
          </cell>
        </row>
        <row r="552">
          <cell r="A552">
            <v>75611000</v>
          </cell>
          <cell r="B552">
            <v>9149150.0199999996</v>
          </cell>
        </row>
        <row r="553">
          <cell r="A553">
            <v>75721000</v>
          </cell>
          <cell r="B553">
            <v>1482024.59</v>
          </cell>
        </row>
        <row r="554">
          <cell r="A554">
            <v>75722000</v>
          </cell>
          <cell r="B554">
            <v>824352.07</v>
          </cell>
        </row>
        <row r="555">
          <cell r="A555">
            <v>75800000</v>
          </cell>
          <cell r="B555">
            <v>0</v>
          </cell>
        </row>
        <row r="556">
          <cell r="A556">
            <v>75802003</v>
          </cell>
          <cell r="B556">
            <v>140080415.33000001</v>
          </cell>
        </row>
        <row r="557">
          <cell r="A557">
            <v>75804003</v>
          </cell>
          <cell r="B557">
            <v>2206862.9</v>
          </cell>
        </row>
        <row r="558">
          <cell r="A558">
            <v>75805003</v>
          </cell>
          <cell r="B558">
            <v>953689.51</v>
          </cell>
        </row>
        <row r="559">
          <cell r="A559">
            <v>75806003</v>
          </cell>
          <cell r="B559">
            <v>19210121.920000002</v>
          </cell>
        </row>
        <row r="560">
          <cell r="A560">
            <v>75808003</v>
          </cell>
          <cell r="B560">
            <v>12304034.26</v>
          </cell>
        </row>
        <row r="561">
          <cell r="A561">
            <v>75809003</v>
          </cell>
          <cell r="B561">
            <v>2505299.15</v>
          </cell>
        </row>
        <row r="562">
          <cell r="A562">
            <v>75810003</v>
          </cell>
          <cell r="B562">
            <v>31364.97</v>
          </cell>
        </row>
        <row r="563">
          <cell r="A563">
            <v>75812003</v>
          </cell>
          <cell r="B563">
            <v>1399388.2</v>
          </cell>
        </row>
        <row r="564">
          <cell r="A564">
            <v>75814003</v>
          </cell>
          <cell r="B564">
            <v>64168</v>
          </cell>
        </row>
        <row r="565">
          <cell r="A565">
            <v>75815003</v>
          </cell>
          <cell r="B565">
            <v>36849.79</v>
          </cell>
        </row>
        <row r="566">
          <cell r="A566">
            <v>75816003</v>
          </cell>
          <cell r="B566">
            <v>244193.99</v>
          </cell>
        </row>
        <row r="567">
          <cell r="A567">
            <v>75818003</v>
          </cell>
          <cell r="B567">
            <v>189064.41</v>
          </cell>
        </row>
        <row r="568">
          <cell r="A568">
            <v>75819013</v>
          </cell>
          <cell r="B568">
            <v>1075.8800000000001</v>
          </cell>
        </row>
        <row r="569">
          <cell r="A569">
            <v>75820363</v>
          </cell>
          <cell r="B569">
            <v>579058.17000000004</v>
          </cell>
        </row>
        <row r="570">
          <cell r="A570">
            <v>75821123</v>
          </cell>
          <cell r="B570">
            <v>3732203.51</v>
          </cell>
        </row>
        <row r="571">
          <cell r="A571">
            <v>75822003</v>
          </cell>
          <cell r="B571">
            <v>459.2</v>
          </cell>
        </row>
        <row r="572">
          <cell r="A572">
            <v>75823003</v>
          </cell>
          <cell r="B572">
            <v>237885</v>
          </cell>
        </row>
        <row r="573">
          <cell r="A573">
            <v>75824003</v>
          </cell>
          <cell r="B573">
            <v>1334548.69</v>
          </cell>
        </row>
        <row r="574">
          <cell r="A574">
            <v>75825003</v>
          </cell>
          <cell r="B574">
            <v>4574977.3</v>
          </cell>
        </row>
        <row r="575">
          <cell r="A575">
            <v>75825013</v>
          </cell>
          <cell r="B575">
            <v>1217850.25</v>
          </cell>
        </row>
        <row r="576">
          <cell r="A576">
            <v>75826003</v>
          </cell>
          <cell r="B576">
            <v>16618755.15</v>
          </cell>
        </row>
        <row r="577">
          <cell r="A577">
            <v>75827003</v>
          </cell>
          <cell r="B577">
            <v>1392708.41</v>
          </cell>
        </row>
        <row r="578">
          <cell r="A578">
            <v>75828003</v>
          </cell>
          <cell r="B578">
            <v>552310.27</v>
          </cell>
        </row>
        <row r="579">
          <cell r="A579">
            <v>75829013</v>
          </cell>
          <cell r="B579">
            <v>54289.73</v>
          </cell>
        </row>
        <row r="580">
          <cell r="A580">
            <v>75829023</v>
          </cell>
          <cell r="B580">
            <v>12662052.109999999</v>
          </cell>
        </row>
        <row r="581">
          <cell r="A581">
            <v>75830003</v>
          </cell>
          <cell r="B581">
            <v>4196793.8899999997</v>
          </cell>
        </row>
        <row r="582">
          <cell r="A582">
            <v>75831003</v>
          </cell>
          <cell r="B582">
            <v>170798.22</v>
          </cell>
        </row>
        <row r="583">
          <cell r="A583">
            <v>75832013</v>
          </cell>
          <cell r="B583">
            <v>259604.97</v>
          </cell>
        </row>
        <row r="584">
          <cell r="A584">
            <v>75832033</v>
          </cell>
          <cell r="B584">
            <v>82317</v>
          </cell>
        </row>
        <row r="585">
          <cell r="A585">
            <v>75832043</v>
          </cell>
          <cell r="B585">
            <v>1880085.51</v>
          </cell>
        </row>
        <row r="586">
          <cell r="A586">
            <v>75834003</v>
          </cell>
          <cell r="B586">
            <v>1885856.53</v>
          </cell>
        </row>
        <row r="587">
          <cell r="A587">
            <v>75835003</v>
          </cell>
          <cell r="B587">
            <v>317858.46000000002</v>
          </cell>
        </row>
        <row r="588">
          <cell r="A588">
            <v>75847013</v>
          </cell>
          <cell r="B588">
            <v>24815</v>
          </cell>
        </row>
        <row r="589">
          <cell r="A589">
            <v>75847023</v>
          </cell>
          <cell r="B589">
            <v>75717.850000000006</v>
          </cell>
        </row>
        <row r="590">
          <cell r="A590">
            <v>75855003</v>
          </cell>
          <cell r="B590">
            <v>1539.63</v>
          </cell>
        </row>
        <row r="591">
          <cell r="A591">
            <v>75856003</v>
          </cell>
          <cell r="B591">
            <v>89.22</v>
          </cell>
        </row>
        <row r="592">
          <cell r="A592">
            <v>75857003</v>
          </cell>
          <cell r="B592">
            <v>11088000</v>
          </cell>
        </row>
        <row r="593">
          <cell r="A593">
            <v>75877000</v>
          </cell>
          <cell r="B593">
            <v>255000</v>
          </cell>
        </row>
        <row r="594">
          <cell r="A594">
            <v>75880000</v>
          </cell>
          <cell r="B594">
            <v>130242845.41</v>
          </cell>
        </row>
        <row r="595">
          <cell r="A595">
            <v>76020100</v>
          </cell>
          <cell r="B595">
            <v>548483.99</v>
          </cell>
        </row>
        <row r="596">
          <cell r="A596">
            <v>76020110</v>
          </cell>
          <cell r="B596">
            <v>1332093.4399999999</v>
          </cell>
        </row>
        <row r="597">
          <cell r="A597">
            <v>76020210</v>
          </cell>
          <cell r="B597">
            <v>40328.42</v>
          </cell>
        </row>
        <row r="598">
          <cell r="A598">
            <v>76020211</v>
          </cell>
          <cell r="B598">
            <v>845.07</v>
          </cell>
        </row>
        <row r="599">
          <cell r="A599">
            <v>76024100</v>
          </cell>
          <cell r="B599">
            <v>750949.82</v>
          </cell>
        </row>
        <row r="600">
          <cell r="A600">
            <v>76024300</v>
          </cell>
          <cell r="B600">
            <v>96717.9</v>
          </cell>
        </row>
        <row r="601">
          <cell r="A601">
            <v>76024400</v>
          </cell>
          <cell r="B601">
            <v>955.58</v>
          </cell>
        </row>
        <row r="602">
          <cell r="A602">
            <v>76024410</v>
          </cell>
          <cell r="B602">
            <v>47561.1</v>
          </cell>
        </row>
        <row r="603">
          <cell r="A603">
            <v>76024500</v>
          </cell>
          <cell r="B603">
            <v>82204.210000000006</v>
          </cell>
        </row>
        <row r="604">
          <cell r="A604">
            <v>76024510</v>
          </cell>
          <cell r="B604">
            <v>1824435.92</v>
          </cell>
        </row>
        <row r="605">
          <cell r="A605">
            <v>76026100</v>
          </cell>
          <cell r="B605">
            <v>1094395.33</v>
          </cell>
        </row>
        <row r="606">
          <cell r="A606">
            <v>76026710</v>
          </cell>
          <cell r="B606">
            <v>333703.21999999997</v>
          </cell>
        </row>
        <row r="607">
          <cell r="A607">
            <v>76027100</v>
          </cell>
          <cell r="B607">
            <v>45137.9</v>
          </cell>
        </row>
        <row r="608">
          <cell r="A608">
            <v>76027110</v>
          </cell>
          <cell r="B608">
            <v>24013.97</v>
          </cell>
        </row>
        <row r="609">
          <cell r="A609">
            <v>76030100</v>
          </cell>
          <cell r="B609">
            <v>55191164.740000002</v>
          </cell>
        </row>
        <row r="610">
          <cell r="A610">
            <v>76030110</v>
          </cell>
          <cell r="B610">
            <v>34417059.990000002</v>
          </cell>
        </row>
        <row r="611">
          <cell r="A611">
            <v>76030200</v>
          </cell>
          <cell r="B611">
            <v>518105.1</v>
          </cell>
        </row>
        <row r="612">
          <cell r="A612">
            <v>76030201</v>
          </cell>
          <cell r="B612">
            <v>155612.07</v>
          </cell>
        </row>
        <row r="613">
          <cell r="A613">
            <v>76030210</v>
          </cell>
          <cell r="B613">
            <v>364631.22</v>
          </cell>
        </row>
        <row r="614">
          <cell r="A614">
            <v>76030211</v>
          </cell>
          <cell r="B614">
            <v>198982.59</v>
          </cell>
        </row>
        <row r="615">
          <cell r="A615">
            <v>76034100</v>
          </cell>
          <cell r="B615">
            <v>88528054.090000004</v>
          </cell>
        </row>
        <row r="616">
          <cell r="A616">
            <v>76034101</v>
          </cell>
          <cell r="B616">
            <v>3957712.43</v>
          </cell>
        </row>
        <row r="617">
          <cell r="A617">
            <v>76034200</v>
          </cell>
          <cell r="B617">
            <v>19729020.359999999</v>
          </cell>
        </row>
        <row r="618">
          <cell r="A618">
            <v>76034201</v>
          </cell>
          <cell r="B618">
            <v>3134630.36</v>
          </cell>
        </row>
        <row r="619">
          <cell r="A619">
            <v>76034300</v>
          </cell>
          <cell r="B619">
            <v>12156606.48</v>
          </cell>
        </row>
        <row r="620">
          <cell r="A620">
            <v>76034301</v>
          </cell>
          <cell r="B620">
            <v>82457.66</v>
          </cell>
        </row>
        <row r="621">
          <cell r="A621">
            <v>76034400</v>
          </cell>
          <cell r="B621">
            <v>250163.95</v>
          </cell>
        </row>
        <row r="622">
          <cell r="A622">
            <v>76034410</v>
          </cell>
          <cell r="B622">
            <v>457695.26</v>
          </cell>
        </row>
        <row r="623">
          <cell r="A623">
            <v>76034500</v>
          </cell>
          <cell r="B623">
            <v>2038398.27</v>
          </cell>
        </row>
        <row r="624">
          <cell r="A624">
            <v>76034510</v>
          </cell>
          <cell r="B624">
            <v>36628313.520000003</v>
          </cell>
        </row>
        <row r="625">
          <cell r="A625">
            <v>76034610</v>
          </cell>
          <cell r="B625">
            <v>52574.23</v>
          </cell>
        </row>
        <row r="626">
          <cell r="A626">
            <v>76034700</v>
          </cell>
          <cell r="B626">
            <v>3042868.64</v>
          </cell>
        </row>
        <row r="627">
          <cell r="A627">
            <v>76034800</v>
          </cell>
          <cell r="B627">
            <v>4282794.6900000004</v>
          </cell>
        </row>
        <row r="628">
          <cell r="A628">
            <v>76034810</v>
          </cell>
          <cell r="B628">
            <v>51563976.5</v>
          </cell>
        </row>
        <row r="629">
          <cell r="A629">
            <v>76034910</v>
          </cell>
          <cell r="B629">
            <v>8026372.8600000003</v>
          </cell>
        </row>
        <row r="630">
          <cell r="A630">
            <v>76036100</v>
          </cell>
          <cell r="B630">
            <v>8977555.9700000007</v>
          </cell>
        </row>
        <row r="631">
          <cell r="A631">
            <v>76036101</v>
          </cell>
          <cell r="B631">
            <v>728541.35</v>
          </cell>
        </row>
        <row r="632">
          <cell r="A632">
            <v>76036200</v>
          </cell>
          <cell r="B632">
            <v>42392606.649999999</v>
          </cell>
        </row>
        <row r="633">
          <cell r="A633">
            <v>76036201</v>
          </cell>
          <cell r="B633">
            <v>8570168.6199999992</v>
          </cell>
        </row>
        <row r="634">
          <cell r="A634">
            <v>76036300</v>
          </cell>
          <cell r="B634">
            <v>34836.120000000003</v>
          </cell>
        </row>
        <row r="635">
          <cell r="A635">
            <v>76036301</v>
          </cell>
          <cell r="B635">
            <v>2082.6999999999998</v>
          </cell>
        </row>
        <row r="636">
          <cell r="A636">
            <v>76036400</v>
          </cell>
          <cell r="B636">
            <v>316919.17</v>
          </cell>
        </row>
        <row r="637">
          <cell r="A637">
            <v>76036410</v>
          </cell>
          <cell r="B637">
            <v>130569.42</v>
          </cell>
        </row>
        <row r="638">
          <cell r="A638">
            <v>76036500</v>
          </cell>
          <cell r="B638">
            <v>14221.02</v>
          </cell>
        </row>
        <row r="639">
          <cell r="A639">
            <v>76036700</v>
          </cell>
          <cell r="B639">
            <v>132429.76000000001</v>
          </cell>
        </row>
        <row r="640">
          <cell r="A640">
            <v>76036710</v>
          </cell>
          <cell r="B640">
            <v>9811452.8800000008</v>
          </cell>
        </row>
        <row r="641">
          <cell r="A641">
            <v>76037100</v>
          </cell>
          <cell r="B641">
            <v>3811043.73</v>
          </cell>
        </row>
        <row r="642">
          <cell r="A642">
            <v>76037110</v>
          </cell>
          <cell r="B642">
            <v>167385.63</v>
          </cell>
        </row>
        <row r="643">
          <cell r="A643">
            <v>76038200</v>
          </cell>
          <cell r="B643">
            <v>11730385.51</v>
          </cell>
        </row>
        <row r="644">
          <cell r="A644">
            <v>76038201</v>
          </cell>
          <cell r="B644">
            <v>2081681.17</v>
          </cell>
        </row>
        <row r="645">
          <cell r="A645">
            <v>76039100</v>
          </cell>
          <cell r="B645">
            <v>1973776</v>
          </cell>
        </row>
        <row r="646">
          <cell r="A646">
            <v>76039101</v>
          </cell>
          <cell r="B646">
            <v>110045.95</v>
          </cell>
        </row>
        <row r="647">
          <cell r="A647">
            <v>76040200</v>
          </cell>
          <cell r="B647">
            <v>11237843.74</v>
          </cell>
        </row>
        <row r="648">
          <cell r="A648">
            <v>76040201</v>
          </cell>
          <cell r="B648">
            <v>682110.56</v>
          </cell>
        </row>
        <row r="649">
          <cell r="A649">
            <v>76040210</v>
          </cell>
          <cell r="B649">
            <v>10176795.42</v>
          </cell>
        </row>
        <row r="650">
          <cell r="A650">
            <v>76040211</v>
          </cell>
          <cell r="B650">
            <v>1980627.84</v>
          </cell>
        </row>
        <row r="651">
          <cell r="A651">
            <v>76040219</v>
          </cell>
          <cell r="B651">
            <v>1742.01</v>
          </cell>
        </row>
        <row r="652">
          <cell r="A652">
            <v>76040300</v>
          </cell>
          <cell r="B652">
            <v>31494.54</v>
          </cell>
        </row>
        <row r="653">
          <cell r="A653">
            <v>76040301</v>
          </cell>
          <cell r="B653">
            <v>4408.63</v>
          </cell>
        </row>
        <row r="654">
          <cell r="A654">
            <v>76040310</v>
          </cell>
          <cell r="B654">
            <v>40742.019999999997</v>
          </cell>
        </row>
        <row r="655">
          <cell r="A655">
            <v>76040311</v>
          </cell>
          <cell r="B655">
            <v>1271.8499999999999</v>
          </cell>
        </row>
        <row r="656">
          <cell r="A656">
            <v>76044010</v>
          </cell>
          <cell r="B656">
            <v>378.45</v>
          </cell>
        </row>
        <row r="657">
          <cell r="A657">
            <v>76044011</v>
          </cell>
          <cell r="B657">
            <v>7704.52</v>
          </cell>
        </row>
        <row r="658">
          <cell r="A658">
            <v>76044100</v>
          </cell>
          <cell r="B658">
            <v>6497422.5599999996</v>
          </cell>
        </row>
        <row r="659">
          <cell r="A659">
            <v>76044101</v>
          </cell>
          <cell r="B659">
            <v>613.42999999999995</v>
          </cell>
        </row>
        <row r="660">
          <cell r="A660">
            <v>76044110</v>
          </cell>
          <cell r="B660">
            <v>552410430.74000001</v>
          </cell>
        </row>
        <row r="661">
          <cell r="A661">
            <v>76044111</v>
          </cell>
          <cell r="B661">
            <v>39491.629999999997</v>
          </cell>
        </row>
        <row r="662">
          <cell r="A662">
            <v>76044119</v>
          </cell>
          <cell r="B662">
            <v>57877.27</v>
          </cell>
        </row>
        <row r="663">
          <cell r="A663">
            <v>76044200</v>
          </cell>
          <cell r="B663">
            <v>147874.94</v>
          </cell>
        </row>
        <row r="664">
          <cell r="A664">
            <v>76044210</v>
          </cell>
          <cell r="B664">
            <v>11474402.449999999</v>
          </cell>
        </row>
        <row r="665">
          <cell r="A665">
            <v>76044300</v>
          </cell>
          <cell r="B665">
            <v>52013235.039999999</v>
          </cell>
        </row>
        <row r="666">
          <cell r="A666">
            <v>76044301</v>
          </cell>
          <cell r="B666">
            <v>671086.68999999994</v>
          </cell>
        </row>
        <row r="667">
          <cell r="A667">
            <v>76044310</v>
          </cell>
          <cell r="B667">
            <v>104659457.11</v>
          </cell>
        </row>
        <row r="668">
          <cell r="A668">
            <v>76044311</v>
          </cell>
          <cell r="B668">
            <v>22362828.989999998</v>
          </cell>
        </row>
        <row r="669">
          <cell r="A669">
            <v>76044400</v>
          </cell>
          <cell r="B669">
            <v>11197.1</v>
          </cell>
        </row>
        <row r="670">
          <cell r="A670">
            <v>76044410</v>
          </cell>
          <cell r="B670">
            <v>120263.74</v>
          </cell>
        </row>
        <row r="671">
          <cell r="A671">
            <v>76044600</v>
          </cell>
          <cell r="B671">
            <v>27890.53</v>
          </cell>
        </row>
        <row r="672">
          <cell r="A672">
            <v>76044610</v>
          </cell>
          <cell r="B672">
            <v>2473744.92</v>
          </cell>
        </row>
        <row r="673">
          <cell r="A673">
            <v>76044900</v>
          </cell>
          <cell r="B673">
            <v>24246.2</v>
          </cell>
        </row>
        <row r="674">
          <cell r="A674">
            <v>76044910</v>
          </cell>
          <cell r="B674">
            <v>9578847.3900000006</v>
          </cell>
        </row>
        <row r="675">
          <cell r="A675">
            <v>76044919</v>
          </cell>
          <cell r="B675">
            <v>4099.41</v>
          </cell>
        </row>
        <row r="676">
          <cell r="A676">
            <v>76045000</v>
          </cell>
          <cell r="B676">
            <v>37436.589999999997</v>
          </cell>
        </row>
        <row r="677">
          <cell r="A677">
            <v>76045010</v>
          </cell>
          <cell r="B677">
            <v>15202324.92</v>
          </cell>
        </row>
        <row r="678">
          <cell r="A678">
            <v>76045110</v>
          </cell>
          <cell r="B678">
            <v>129561.2</v>
          </cell>
        </row>
        <row r="679">
          <cell r="A679">
            <v>76045200</v>
          </cell>
          <cell r="B679">
            <v>31093.85</v>
          </cell>
        </row>
        <row r="680">
          <cell r="A680">
            <v>76045210</v>
          </cell>
          <cell r="B680">
            <v>261265.09</v>
          </cell>
        </row>
        <row r="681">
          <cell r="A681">
            <v>76045300</v>
          </cell>
          <cell r="B681">
            <v>47198.239999999998</v>
          </cell>
        </row>
        <row r="682">
          <cell r="A682">
            <v>76045310</v>
          </cell>
          <cell r="B682">
            <v>1604947.61</v>
          </cell>
        </row>
        <row r="683">
          <cell r="A683">
            <v>76045400</v>
          </cell>
          <cell r="B683">
            <v>149.43</v>
          </cell>
        </row>
        <row r="684">
          <cell r="A684">
            <v>76045410</v>
          </cell>
          <cell r="B684">
            <v>18352.05</v>
          </cell>
        </row>
        <row r="685">
          <cell r="A685">
            <v>76045500</v>
          </cell>
          <cell r="B685">
            <v>60.84</v>
          </cell>
        </row>
        <row r="686">
          <cell r="A686">
            <v>76045510</v>
          </cell>
          <cell r="B686">
            <v>136873.45000000001</v>
          </cell>
        </row>
        <row r="687">
          <cell r="A687">
            <v>76045610</v>
          </cell>
          <cell r="B687">
            <v>179624.81</v>
          </cell>
        </row>
        <row r="688">
          <cell r="A688">
            <v>76045700</v>
          </cell>
          <cell r="B688">
            <v>5529273.1200000001</v>
          </cell>
        </row>
        <row r="689">
          <cell r="A689">
            <v>76045710</v>
          </cell>
          <cell r="B689">
            <v>285411792.17000002</v>
          </cell>
        </row>
        <row r="690">
          <cell r="A690">
            <v>76045810</v>
          </cell>
          <cell r="B690">
            <v>1136459.95</v>
          </cell>
        </row>
        <row r="691">
          <cell r="A691">
            <v>76046700</v>
          </cell>
          <cell r="B691">
            <v>32211.31</v>
          </cell>
        </row>
        <row r="692">
          <cell r="A692">
            <v>76046710</v>
          </cell>
          <cell r="B692">
            <v>2860781.33</v>
          </cell>
        </row>
        <row r="693">
          <cell r="A693">
            <v>76060110</v>
          </cell>
          <cell r="B693">
            <v>180.61</v>
          </cell>
        </row>
        <row r="694">
          <cell r="A694">
            <v>76639100</v>
          </cell>
          <cell r="B694">
            <v>5606553.4400000004</v>
          </cell>
        </row>
        <row r="695">
          <cell r="A695">
            <v>76639101</v>
          </cell>
          <cell r="B695">
            <v>456684.69</v>
          </cell>
        </row>
        <row r="696">
          <cell r="A696">
            <v>76720100</v>
          </cell>
          <cell r="B696">
            <v>771587.29</v>
          </cell>
        </row>
        <row r="697">
          <cell r="A697">
            <v>76720101</v>
          </cell>
          <cell r="B697">
            <v>140295.22</v>
          </cell>
        </row>
        <row r="698">
          <cell r="A698">
            <v>76720200</v>
          </cell>
          <cell r="B698">
            <v>161.66</v>
          </cell>
        </row>
        <row r="699">
          <cell r="A699">
            <v>76720210</v>
          </cell>
          <cell r="B699">
            <v>142828.13</v>
          </cell>
        </row>
        <row r="700">
          <cell r="A700">
            <v>76720211</v>
          </cell>
          <cell r="B700">
            <v>124544.87</v>
          </cell>
        </row>
        <row r="701">
          <cell r="A701">
            <v>76724100</v>
          </cell>
          <cell r="B701">
            <v>1074531.3400000001</v>
          </cell>
        </row>
        <row r="702">
          <cell r="A702">
            <v>76724101</v>
          </cell>
          <cell r="B702">
            <v>153176.14000000001</v>
          </cell>
        </row>
        <row r="703">
          <cell r="A703">
            <v>76724110</v>
          </cell>
          <cell r="B703">
            <v>340130.39</v>
          </cell>
        </row>
        <row r="704">
          <cell r="A704">
            <v>76724111</v>
          </cell>
          <cell r="B704">
            <v>37627.040000000001</v>
          </cell>
        </row>
        <row r="705">
          <cell r="A705">
            <v>76724200</v>
          </cell>
          <cell r="B705">
            <v>1.82</v>
          </cell>
        </row>
        <row r="706">
          <cell r="A706">
            <v>76724300</v>
          </cell>
          <cell r="B706">
            <v>33948.559999999998</v>
          </cell>
        </row>
        <row r="707">
          <cell r="A707">
            <v>76724310</v>
          </cell>
          <cell r="B707">
            <v>403.06</v>
          </cell>
        </row>
        <row r="708">
          <cell r="A708">
            <v>76724400</v>
          </cell>
          <cell r="B708">
            <v>3041.55</v>
          </cell>
        </row>
        <row r="709">
          <cell r="A709">
            <v>76724401</v>
          </cell>
          <cell r="B709">
            <v>1421.13</v>
          </cell>
        </row>
        <row r="710">
          <cell r="A710">
            <v>76724500</v>
          </cell>
          <cell r="B710">
            <v>680790.53</v>
          </cell>
        </row>
        <row r="711">
          <cell r="A711">
            <v>76724700</v>
          </cell>
          <cell r="B711">
            <v>3663.35</v>
          </cell>
        </row>
        <row r="712">
          <cell r="A712">
            <v>76726100</v>
          </cell>
          <cell r="B712">
            <v>289163.28999999998</v>
          </cell>
        </row>
        <row r="713">
          <cell r="A713">
            <v>76726101</v>
          </cell>
          <cell r="B713">
            <v>111709.12</v>
          </cell>
        </row>
        <row r="714">
          <cell r="A714">
            <v>76726110</v>
          </cell>
          <cell r="B714">
            <v>329175.03999999998</v>
          </cell>
        </row>
        <row r="715">
          <cell r="A715">
            <v>76726200</v>
          </cell>
          <cell r="B715">
            <v>446252.72</v>
          </cell>
        </row>
        <row r="716">
          <cell r="A716">
            <v>76726201</v>
          </cell>
          <cell r="B716">
            <v>30779.13</v>
          </cell>
        </row>
        <row r="717">
          <cell r="A717">
            <v>76726400</v>
          </cell>
          <cell r="B717">
            <v>738.5</v>
          </cell>
        </row>
        <row r="718">
          <cell r="A718">
            <v>76726401</v>
          </cell>
          <cell r="B718">
            <v>355.96</v>
          </cell>
        </row>
        <row r="719">
          <cell r="A719">
            <v>76726500</v>
          </cell>
          <cell r="B719">
            <v>248966.98</v>
          </cell>
        </row>
        <row r="720">
          <cell r="A720">
            <v>76726700</v>
          </cell>
          <cell r="B720">
            <v>4740.7700000000004</v>
          </cell>
        </row>
        <row r="721">
          <cell r="A721">
            <v>76727100</v>
          </cell>
          <cell r="B721">
            <v>1490.33</v>
          </cell>
        </row>
        <row r="722">
          <cell r="A722">
            <v>76728200</v>
          </cell>
          <cell r="B722">
            <v>130505.22</v>
          </cell>
        </row>
        <row r="723">
          <cell r="A723">
            <v>76729001</v>
          </cell>
          <cell r="B723">
            <v>7489.11</v>
          </cell>
        </row>
        <row r="724">
          <cell r="A724">
            <v>76729011</v>
          </cell>
          <cell r="B724">
            <v>10.119999999999999</v>
          </cell>
        </row>
        <row r="725">
          <cell r="A725">
            <v>76729100</v>
          </cell>
          <cell r="B725">
            <v>0.14000000000000001</v>
          </cell>
        </row>
        <row r="726">
          <cell r="A726">
            <v>76729101</v>
          </cell>
          <cell r="B726">
            <v>646.38</v>
          </cell>
        </row>
        <row r="727">
          <cell r="A727">
            <v>76729111</v>
          </cell>
          <cell r="B727">
            <v>14980.68</v>
          </cell>
        </row>
        <row r="728">
          <cell r="A728">
            <v>76729201</v>
          </cell>
          <cell r="B728">
            <v>131841.37</v>
          </cell>
        </row>
        <row r="729">
          <cell r="A729">
            <v>76730100</v>
          </cell>
          <cell r="B729">
            <v>47542438.719999999</v>
          </cell>
        </row>
        <row r="730">
          <cell r="A730">
            <v>76730101</v>
          </cell>
          <cell r="B730">
            <v>1266032.1299999999</v>
          </cell>
        </row>
        <row r="731">
          <cell r="A731">
            <v>76730200</v>
          </cell>
          <cell r="B731">
            <v>409130.61</v>
          </cell>
        </row>
        <row r="732">
          <cell r="A732">
            <v>76730201</v>
          </cell>
          <cell r="B732">
            <v>16605.259999999998</v>
          </cell>
        </row>
        <row r="733">
          <cell r="A733">
            <v>76730210</v>
          </cell>
          <cell r="B733">
            <v>617042.81000000006</v>
          </cell>
        </row>
        <row r="734">
          <cell r="A734">
            <v>76730211</v>
          </cell>
          <cell r="B734">
            <v>94135.06</v>
          </cell>
        </row>
        <row r="735">
          <cell r="A735">
            <v>76734100</v>
          </cell>
          <cell r="B735">
            <v>9646220.3399999999</v>
          </cell>
        </row>
        <row r="736">
          <cell r="A736">
            <v>76734101</v>
          </cell>
          <cell r="B736">
            <v>1280073.3899999999</v>
          </cell>
        </row>
        <row r="737">
          <cell r="A737">
            <v>76734110</v>
          </cell>
          <cell r="B737">
            <v>531090.27</v>
          </cell>
        </row>
        <row r="738">
          <cell r="A738">
            <v>76734111</v>
          </cell>
          <cell r="B738">
            <v>42899.69</v>
          </cell>
        </row>
        <row r="739">
          <cell r="A739">
            <v>76734200</v>
          </cell>
          <cell r="B739">
            <v>3681424.01</v>
          </cell>
        </row>
        <row r="740">
          <cell r="A740">
            <v>76734201</v>
          </cell>
          <cell r="B740">
            <v>52006.27</v>
          </cell>
        </row>
        <row r="741">
          <cell r="A741">
            <v>76734210</v>
          </cell>
          <cell r="B741">
            <v>340380.44</v>
          </cell>
        </row>
        <row r="742">
          <cell r="A742">
            <v>76734211</v>
          </cell>
          <cell r="B742">
            <v>22624.1</v>
          </cell>
        </row>
        <row r="743">
          <cell r="A743">
            <v>76734300</v>
          </cell>
          <cell r="B743">
            <v>2700810.77</v>
          </cell>
        </row>
        <row r="744">
          <cell r="A744">
            <v>76734301</v>
          </cell>
          <cell r="B744">
            <v>131719.03</v>
          </cell>
        </row>
        <row r="745">
          <cell r="A745">
            <v>76734310</v>
          </cell>
          <cell r="B745">
            <v>49484.46</v>
          </cell>
        </row>
        <row r="746">
          <cell r="A746">
            <v>76734311</v>
          </cell>
          <cell r="B746">
            <v>15135.5</v>
          </cell>
        </row>
        <row r="747">
          <cell r="A747">
            <v>76734400</v>
          </cell>
          <cell r="B747">
            <v>350037.97</v>
          </cell>
        </row>
        <row r="748">
          <cell r="A748">
            <v>76734401</v>
          </cell>
          <cell r="B748">
            <v>143719.72</v>
          </cell>
        </row>
        <row r="749">
          <cell r="A749">
            <v>76734500</v>
          </cell>
          <cell r="B749">
            <v>11275136.01</v>
          </cell>
        </row>
        <row r="750">
          <cell r="A750">
            <v>76734600</v>
          </cell>
          <cell r="B750">
            <v>9640.9</v>
          </cell>
        </row>
        <row r="751">
          <cell r="A751">
            <v>76734700</v>
          </cell>
          <cell r="B751">
            <v>646723.24</v>
          </cell>
        </row>
        <row r="752">
          <cell r="A752">
            <v>76734800</v>
          </cell>
          <cell r="B752">
            <v>4937419.0999999996</v>
          </cell>
        </row>
        <row r="753">
          <cell r="A753">
            <v>76734900</v>
          </cell>
          <cell r="B753">
            <v>2821791.13</v>
          </cell>
        </row>
        <row r="754">
          <cell r="A754">
            <v>76736100</v>
          </cell>
          <cell r="B754">
            <v>3052325.86</v>
          </cell>
        </row>
        <row r="755">
          <cell r="A755">
            <v>76736101</v>
          </cell>
          <cell r="B755">
            <v>491329.96</v>
          </cell>
        </row>
        <row r="756">
          <cell r="A756">
            <v>76736110</v>
          </cell>
          <cell r="B756">
            <v>424202.49</v>
          </cell>
        </row>
        <row r="757">
          <cell r="A757">
            <v>76736111</v>
          </cell>
          <cell r="B757">
            <v>48125.87</v>
          </cell>
        </row>
        <row r="758">
          <cell r="A758">
            <v>76736200</v>
          </cell>
          <cell r="B758">
            <v>14715826.98</v>
          </cell>
        </row>
        <row r="759">
          <cell r="A759">
            <v>76736201</v>
          </cell>
          <cell r="B759">
            <v>1907011.19</v>
          </cell>
        </row>
        <row r="760">
          <cell r="A760">
            <v>76736210</v>
          </cell>
          <cell r="B760">
            <v>5031082.9000000004</v>
          </cell>
        </row>
        <row r="761">
          <cell r="A761">
            <v>76736211</v>
          </cell>
          <cell r="B761">
            <v>536557.24</v>
          </cell>
        </row>
        <row r="762">
          <cell r="A762">
            <v>76736300</v>
          </cell>
          <cell r="B762">
            <v>1179.18</v>
          </cell>
        </row>
        <row r="763">
          <cell r="A763">
            <v>76736310</v>
          </cell>
          <cell r="B763">
            <v>2830.34</v>
          </cell>
        </row>
        <row r="764">
          <cell r="A764">
            <v>76736400</v>
          </cell>
          <cell r="B764">
            <v>178445.17</v>
          </cell>
        </row>
        <row r="765">
          <cell r="A765">
            <v>76736401</v>
          </cell>
          <cell r="B765">
            <v>29483.96</v>
          </cell>
        </row>
        <row r="766">
          <cell r="A766">
            <v>76736700</v>
          </cell>
          <cell r="B766">
            <v>294952.13</v>
          </cell>
        </row>
        <row r="767">
          <cell r="A767">
            <v>76736701</v>
          </cell>
          <cell r="B767">
            <v>47.43</v>
          </cell>
        </row>
        <row r="768">
          <cell r="A768">
            <v>76737100</v>
          </cell>
          <cell r="B768">
            <v>175991.82</v>
          </cell>
        </row>
        <row r="769">
          <cell r="A769">
            <v>76737110</v>
          </cell>
          <cell r="B769">
            <v>577.16</v>
          </cell>
        </row>
        <row r="770">
          <cell r="A770">
            <v>76738200</v>
          </cell>
          <cell r="B770">
            <v>1356986.94</v>
          </cell>
        </row>
        <row r="771">
          <cell r="A771">
            <v>76738210</v>
          </cell>
          <cell r="B771">
            <v>575871.31000000006</v>
          </cell>
        </row>
        <row r="772">
          <cell r="A772">
            <v>76739001</v>
          </cell>
          <cell r="B772">
            <v>38522.75</v>
          </cell>
        </row>
        <row r="773">
          <cell r="A773">
            <v>76739011</v>
          </cell>
          <cell r="B773">
            <v>16226.27</v>
          </cell>
        </row>
        <row r="774">
          <cell r="A774">
            <v>76739100</v>
          </cell>
          <cell r="B774">
            <v>49675.3</v>
          </cell>
        </row>
        <row r="775">
          <cell r="A775">
            <v>76739101</v>
          </cell>
          <cell r="B775">
            <v>83601.47</v>
          </cell>
        </row>
        <row r="776">
          <cell r="A776">
            <v>76739110</v>
          </cell>
          <cell r="B776">
            <v>169.67</v>
          </cell>
        </row>
        <row r="777">
          <cell r="A777">
            <v>76739111</v>
          </cell>
          <cell r="B777">
            <v>9915.94</v>
          </cell>
        </row>
        <row r="778">
          <cell r="A778">
            <v>76739201</v>
          </cell>
          <cell r="B778">
            <v>845596.35</v>
          </cell>
        </row>
        <row r="779">
          <cell r="A779">
            <v>76739211</v>
          </cell>
          <cell r="B779">
            <v>10137.42</v>
          </cell>
        </row>
        <row r="780">
          <cell r="A780">
            <v>76739511</v>
          </cell>
          <cell r="B780">
            <v>13351.21</v>
          </cell>
        </row>
        <row r="781">
          <cell r="A781">
            <v>76740200</v>
          </cell>
          <cell r="B781">
            <v>22894872.329999998</v>
          </cell>
        </row>
        <row r="782">
          <cell r="A782">
            <v>76740201</v>
          </cell>
          <cell r="B782">
            <v>98536.21</v>
          </cell>
        </row>
        <row r="783">
          <cell r="A783">
            <v>76740210</v>
          </cell>
          <cell r="B783">
            <v>824038.77</v>
          </cell>
        </row>
        <row r="784">
          <cell r="A784">
            <v>76740300</v>
          </cell>
          <cell r="B784">
            <v>46659.35</v>
          </cell>
        </row>
        <row r="785">
          <cell r="A785">
            <v>76740310</v>
          </cell>
          <cell r="B785">
            <v>5513.51</v>
          </cell>
        </row>
        <row r="786">
          <cell r="A786">
            <v>76744100</v>
          </cell>
          <cell r="B786">
            <v>84968451.280000001</v>
          </cell>
        </row>
        <row r="787">
          <cell r="A787">
            <v>76744101</v>
          </cell>
          <cell r="B787">
            <v>22726.560000000001</v>
          </cell>
        </row>
        <row r="788">
          <cell r="A788">
            <v>76744110</v>
          </cell>
          <cell r="B788">
            <v>3179.48</v>
          </cell>
        </row>
        <row r="789">
          <cell r="A789">
            <v>76744111</v>
          </cell>
          <cell r="B789">
            <v>3027.93</v>
          </cell>
        </row>
        <row r="790">
          <cell r="A790">
            <v>76744200</v>
          </cell>
          <cell r="B790">
            <v>1102020.52</v>
          </cell>
        </row>
        <row r="791">
          <cell r="A791">
            <v>76744201</v>
          </cell>
          <cell r="B791">
            <v>536267.1</v>
          </cell>
        </row>
        <row r="792">
          <cell r="A792">
            <v>76744300</v>
          </cell>
          <cell r="B792">
            <v>3258239.66</v>
          </cell>
        </row>
        <row r="793">
          <cell r="A793">
            <v>76744301</v>
          </cell>
          <cell r="B793">
            <v>151862.01999999999</v>
          </cell>
        </row>
        <row r="794">
          <cell r="A794">
            <v>76744310</v>
          </cell>
          <cell r="B794">
            <v>1776164.42</v>
          </cell>
        </row>
        <row r="795">
          <cell r="A795">
            <v>76744311</v>
          </cell>
          <cell r="B795">
            <v>80141.23</v>
          </cell>
        </row>
        <row r="796">
          <cell r="A796">
            <v>76744400</v>
          </cell>
          <cell r="B796">
            <v>1063748.75</v>
          </cell>
        </row>
        <row r="797">
          <cell r="A797">
            <v>76744401</v>
          </cell>
          <cell r="B797">
            <v>6056.24</v>
          </cell>
        </row>
        <row r="798">
          <cell r="A798">
            <v>76744600</v>
          </cell>
          <cell r="B798">
            <v>169697.8</v>
          </cell>
        </row>
        <row r="799">
          <cell r="A799">
            <v>76744601</v>
          </cell>
          <cell r="B799">
            <v>116.67</v>
          </cell>
        </row>
        <row r="800">
          <cell r="A800">
            <v>76744900</v>
          </cell>
          <cell r="B800">
            <v>339396.83</v>
          </cell>
        </row>
        <row r="801">
          <cell r="A801">
            <v>76745000</v>
          </cell>
          <cell r="B801">
            <v>2150580.64</v>
          </cell>
        </row>
        <row r="802">
          <cell r="A802">
            <v>76745001</v>
          </cell>
          <cell r="B802">
            <v>65.239999999999995</v>
          </cell>
        </row>
        <row r="803">
          <cell r="A803">
            <v>76745100</v>
          </cell>
          <cell r="B803">
            <v>6581.2</v>
          </cell>
        </row>
        <row r="804">
          <cell r="A804">
            <v>76745200</v>
          </cell>
          <cell r="B804">
            <v>568.91999999999996</v>
          </cell>
        </row>
        <row r="805">
          <cell r="A805">
            <v>76745300</v>
          </cell>
          <cell r="B805">
            <v>404.2</v>
          </cell>
        </row>
        <row r="806">
          <cell r="A806">
            <v>76745400</v>
          </cell>
          <cell r="B806">
            <v>183.72</v>
          </cell>
        </row>
        <row r="807">
          <cell r="A807">
            <v>76745500</v>
          </cell>
          <cell r="B807">
            <v>97.2</v>
          </cell>
        </row>
        <row r="808">
          <cell r="A808">
            <v>76745600</v>
          </cell>
          <cell r="B808">
            <v>417427.56</v>
          </cell>
        </row>
        <row r="809">
          <cell r="A809">
            <v>76745700</v>
          </cell>
          <cell r="B809">
            <v>19465613.280000001</v>
          </cell>
        </row>
        <row r="810">
          <cell r="A810">
            <v>76745701</v>
          </cell>
          <cell r="B810">
            <v>1280.56</v>
          </cell>
        </row>
        <row r="811">
          <cell r="A811">
            <v>76745800</v>
          </cell>
          <cell r="B811">
            <v>31562.2</v>
          </cell>
        </row>
        <row r="812">
          <cell r="A812">
            <v>76746700</v>
          </cell>
          <cell r="B812">
            <v>20426.22</v>
          </cell>
        </row>
        <row r="813">
          <cell r="A813">
            <v>76746701</v>
          </cell>
          <cell r="B813">
            <v>2.92</v>
          </cell>
        </row>
        <row r="814">
          <cell r="A814">
            <v>76749300</v>
          </cell>
          <cell r="B814">
            <v>5.69</v>
          </cell>
        </row>
        <row r="815">
          <cell r="A815">
            <v>76749301</v>
          </cell>
          <cell r="B815">
            <v>276270.18</v>
          </cell>
        </row>
        <row r="816">
          <cell r="A816">
            <v>76750100</v>
          </cell>
          <cell r="B816">
            <v>4.42</v>
          </cell>
        </row>
        <row r="817">
          <cell r="A817">
            <v>76760100</v>
          </cell>
          <cell r="B817">
            <v>994.6</v>
          </cell>
        </row>
        <row r="818">
          <cell r="A818">
            <v>76760101</v>
          </cell>
          <cell r="B818">
            <v>141.94</v>
          </cell>
        </row>
        <row r="819">
          <cell r="A819">
            <v>76764500</v>
          </cell>
          <cell r="B819">
            <v>405.69</v>
          </cell>
        </row>
        <row r="820">
          <cell r="A820">
            <v>77011136</v>
          </cell>
          <cell r="B820">
            <v>147907.07</v>
          </cell>
        </row>
        <row r="821">
          <cell r="A821">
            <v>77011138</v>
          </cell>
          <cell r="B821">
            <v>4317.18</v>
          </cell>
        </row>
        <row r="822">
          <cell r="A822">
            <v>77011140</v>
          </cell>
          <cell r="B822">
            <v>52684.85</v>
          </cell>
        </row>
        <row r="823">
          <cell r="A823">
            <v>77011142</v>
          </cell>
          <cell r="B823">
            <v>951.64</v>
          </cell>
        </row>
        <row r="824">
          <cell r="A824">
            <v>77012140</v>
          </cell>
          <cell r="B824">
            <v>1058.71</v>
          </cell>
        </row>
        <row r="825">
          <cell r="A825">
            <v>77017000</v>
          </cell>
          <cell r="B825">
            <v>18029.84</v>
          </cell>
        </row>
        <row r="826">
          <cell r="A826">
            <v>77021138</v>
          </cell>
          <cell r="B826">
            <v>561.20000000000005</v>
          </cell>
        </row>
        <row r="827">
          <cell r="A827">
            <v>77021141</v>
          </cell>
          <cell r="B827">
            <v>177.1</v>
          </cell>
        </row>
        <row r="828">
          <cell r="A828">
            <v>77111180</v>
          </cell>
          <cell r="B828">
            <v>2030852.42</v>
          </cell>
        </row>
        <row r="829">
          <cell r="A829">
            <v>77111350</v>
          </cell>
          <cell r="B829">
            <v>18040.78</v>
          </cell>
        </row>
        <row r="830">
          <cell r="A830">
            <v>77111380</v>
          </cell>
          <cell r="B830">
            <v>163018.94</v>
          </cell>
        </row>
        <row r="831">
          <cell r="A831">
            <v>77111390</v>
          </cell>
          <cell r="B831">
            <v>4602.78</v>
          </cell>
        </row>
        <row r="832">
          <cell r="A832">
            <v>77111400</v>
          </cell>
          <cell r="B832">
            <v>38001.620000000003</v>
          </cell>
        </row>
        <row r="833">
          <cell r="A833">
            <v>77111410</v>
          </cell>
          <cell r="B833">
            <v>130077.01</v>
          </cell>
        </row>
        <row r="834">
          <cell r="A834">
            <v>77111420</v>
          </cell>
          <cell r="B834">
            <v>1502.86</v>
          </cell>
        </row>
        <row r="835">
          <cell r="A835">
            <v>77111600</v>
          </cell>
          <cell r="B835">
            <v>10252325.48</v>
          </cell>
        </row>
        <row r="836">
          <cell r="A836">
            <v>77111610</v>
          </cell>
          <cell r="B836">
            <v>92841.97</v>
          </cell>
        </row>
        <row r="837">
          <cell r="A837">
            <v>77111620</v>
          </cell>
          <cell r="B837">
            <v>9135163.8300000001</v>
          </cell>
        </row>
        <row r="838">
          <cell r="A838">
            <v>77111660</v>
          </cell>
          <cell r="B838">
            <v>3633793.87</v>
          </cell>
        </row>
        <row r="839">
          <cell r="A839">
            <v>77121660</v>
          </cell>
          <cell r="B839">
            <v>912944.33</v>
          </cell>
        </row>
        <row r="840">
          <cell r="A840">
            <v>77140360</v>
          </cell>
          <cell r="B840">
            <v>8000</v>
          </cell>
        </row>
        <row r="841">
          <cell r="A841">
            <v>77410000</v>
          </cell>
          <cell r="B841">
            <v>1688201.15</v>
          </cell>
        </row>
        <row r="842">
          <cell r="A842">
            <v>77410010</v>
          </cell>
          <cell r="B842">
            <v>13554.1</v>
          </cell>
        </row>
        <row r="843">
          <cell r="A843">
            <v>77410020</v>
          </cell>
          <cell r="B843">
            <v>3870.14</v>
          </cell>
        </row>
        <row r="844">
          <cell r="A844">
            <v>77420000</v>
          </cell>
          <cell r="B844">
            <v>1976952.97</v>
          </cell>
        </row>
        <row r="845">
          <cell r="A845">
            <v>77420010</v>
          </cell>
          <cell r="B845">
            <v>4601.1499999999996</v>
          </cell>
        </row>
        <row r="846">
          <cell r="A846">
            <v>77420020</v>
          </cell>
          <cell r="B846">
            <v>89.93</v>
          </cell>
        </row>
        <row r="847">
          <cell r="A847">
            <v>77430020</v>
          </cell>
          <cell r="B847">
            <v>145.72</v>
          </cell>
        </row>
        <row r="848">
          <cell r="A848">
            <v>77441020</v>
          </cell>
          <cell r="B848">
            <v>14677</v>
          </cell>
        </row>
        <row r="849">
          <cell r="A849">
            <v>77443020</v>
          </cell>
          <cell r="B849">
            <v>426</v>
          </cell>
        </row>
        <row r="850">
          <cell r="A850">
            <v>77560000</v>
          </cell>
          <cell r="B850">
            <v>67650</v>
          </cell>
        </row>
        <row r="851">
          <cell r="A851">
            <v>77610100</v>
          </cell>
          <cell r="B851">
            <v>122728.58</v>
          </cell>
        </row>
        <row r="852">
          <cell r="A852">
            <v>77610600</v>
          </cell>
          <cell r="B852">
            <v>167000000</v>
          </cell>
        </row>
        <row r="853">
          <cell r="A853">
            <v>77610900</v>
          </cell>
          <cell r="B853">
            <v>68453000</v>
          </cell>
        </row>
        <row r="854">
          <cell r="A854">
            <v>77620800</v>
          </cell>
          <cell r="B854">
            <v>58000000</v>
          </cell>
        </row>
        <row r="855">
          <cell r="A855">
            <v>77630200</v>
          </cell>
          <cell r="B855">
            <v>370983.06</v>
          </cell>
        </row>
        <row r="856">
          <cell r="A856">
            <v>77640100</v>
          </cell>
          <cell r="B856">
            <v>908165.87</v>
          </cell>
        </row>
        <row r="857">
          <cell r="A857">
            <v>77640400</v>
          </cell>
          <cell r="B857">
            <v>13086064</v>
          </cell>
        </row>
        <row r="858">
          <cell r="A858">
            <v>77640407</v>
          </cell>
          <cell r="B858">
            <v>365440.45</v>
          </cell>
        </row>
        <row r="859">
          <cell r="A859">
            <v>77640408</v>
          </cell>
          <cell r="B859">
            <v>4858847.2</v>
          </cell>
        </row>
        <row r="860">
          <cell r="A860">
            <v>77640410</v>
          </cell>
          <cell r="B860">
            <v>2401621</v>
          </cell>
        </row>
        <row r="861">
          <cell r="A861">
            <v>77700000</v>
          </cell>
          <cell r="B861">
            <v>0</v>
          </cell>
        </row>
        <row r="862">
          <cell r="A862">
            <v>77713001</v>
          </cell>
          <cell r="B862">
            <v>379273.79</v>
          </cell>
        </row>
        <row r="863">
          <cell r="A863">
            <v>77713002</v>
          </cell>
          <cell r="B863">
            <v>1538580.76</v>
          </cell>
        </row>
        <row r="864">
          <cell r="A864">
            <v>77713003</v>
          </cell>
          <cell r="B864">
            <v>51441.85</v>
          </cell>
        </row>
        <row r="865">
          <cell r="A865">
            <v>77713004</v>
          </cell>
          <cell r="B865">
            <v>962044.98</v>
          </cell>
        </row>
        <row r="866">
          <cell r="A866">
            <v>77713007</v>
          </cell>
          <cell r="B866">
            <v>20000</v>
          </cell>
        </row>
        <row r="867">
          <cell r="A867">
            <v>77713008</v>
          </cell>
          <cell r="B867">
            <v>32037.71</v>
          </cell>
        </row>
        <row r="868">
          <cell r="A868">
            <v>77713009</v>
          </cell>
          <cell r="B868">
            <v>108388.03</v>
          </cell>
        </row>
        <row r="869">
          <cell r="A869">
            <v>77713013</v>
          </cell>
          <cell r="B869">
            <v>1127310.8</v>
          </cell>
        </row>
        <row r="870">
          <cell r="A870">
            <v>77713015</v>
          </cell>
          <cell r="B870">
            <v>1383.14</v>
          </cell>
        </row>
        <row r="871">
          <cell r="A871">
            <v>77713016</v>
          </cell>
          <cell r="B871">
            <v>18105.650000000001</v>
          </cell>
        </row>
        <row r="872">
          <cell r="A872">
            <v>77713090</v>
          </cell>
          <cell r="B872">
            <v>3280</v>
          </cell>
        </row>
        <row r="873">
          <cell r="A873">
            <v>77714000</v>
          </cell>
          <cell r="B873">
            <v>13629718.98</v>
          </cell>
        </row>
        <row r="874">
          <cell r="A874">
            <v>77714002</v>
          </cell>
          <cell r="B874">
            <v>2806386.14</v>
          </cell>
        </row>
        <row r="875">
          <cell r="A875">
            <v>77714004</v>
          </cell>
          <cell r="B875">
            <v>1166870.45</v>
          </cell>
        </row>
        <row r="876">
          <cell r="A876">
            <v>77714005</v>
          </cell>
          <cell r="B876">
            <v>842.99</v>
          </cell>
        </row>
        <row r="877">
          <cell r="A877">
            <v>77714008</v>
          </cell>
          <cell r="B877">
            <v>215.96</v>
          </cell>
        </row>
        <row r="878">
          <cell r="A878">
            <v>77714009</v>
          </cell>
          <cell r="B878">
            <v>138531.29</v>
          </cell>
        </row>
        <row r="879">
          <cell r="A879">
            <v>77714012</v>
          </cell>
          <cell r="B879">
            <v>238</v>
          </cell>
        </row>
        <row r="880">
          <cell r="A880">
            <v>77714020</v>
          </cell>
          <cell r="B880">
            <v>50.63</v>
          </cell>
        </row>
        <row r="881">
          <cell r="A881">
            <v>77714097</v>
          </cell>
          <cell r="B881">
            <v>7096.55</v>
          </cell>
        </row>
        <row r="882">
          <cell r="A882">
            <v>77714098</v>
          </cell>
          <cell r="B882">
            <v>3869243.59</v>
          </cell>
        </row>
        <row r="883">
          <cell r="A883">
            <v>77714099</v>
          </cell>
          <cell r="B883">
            <v>29.02</v>
          </cell>
        </row>
        <row r="884">
          <cell r="A884">
            <v>77715003</v>
          </cell>
          <cell r="B884">
            <v>2.84</v>
          </cell>
        </row>
        <row r="885">
          <cell r="A885">
            <v>77715004</v>
          </cell>
          <cell r="B885">
            <v>512.97</v>
          </cell>
        </row>
        <row r="886">
          <cell r="A886">
            <v>77725412</v>
          </cell>
          <cell r="B886">
            <v>59525.06</v>
          </cell>
        </row>
        <row r="887">
          <cell r="A887">
            <v>77725510</v>
          </cell>
          <cell r="B887">
            <v>16.809999999999999</v>
          </cell>
        </row>
        <row r="888">
          <cell r="A888">
            <v>77725512</v>
          </cell>
          <cell r="B888">
            <v>388386.07</v>
          </cell>
        </row>
        <row r="889">
          <cell r="A889">
            <v>77725513</v>
          </cell>
          <cell r="B889">
            <v>18792.38</v>
          </cell>
        </row>
        <row r="890">
          <cell r="A890">
            <v>77726412</v>
          </cell>
          <cell r="B890">
            <v>49936.38</v>
          </cell>
        </row>
        <row r="891">
          <cell r="A891">
            <v>77726423</v>
          </cell>
          <cell r="B891">
            <v>23.61</v>
          </cell>
        </row>
        <row r="892">
          <cell r="A892">
            <v>77726510</v>
          </cell>
          <cell r="B892">
            <v>178987.68</v>
          </cell>
        </row>
        <row r="893">
          <cell r="A893">
            <v>77726512</v>
          </cell>
          <cell r="B893">
            <v>1636901.5</v>
          </cell>
        </row>
        <row r="894">
          <cell r="A894">
            <v>77726513</v>
          </cell>
          <cell r="B894">
            <v>84533.58</v>
          </cell>
        </row>
        <row r="895">
          <cell r="A895">
            <v>77726514</v>
          </cell>
          <cell r="B895">
            <v>168.79</v>
          </cell>
        </row>
        <row r="896">
          <cell r="A896">
            <v>77726523</v>
          </cell>
          <cell r="B896">
            <v>140792.93</v>
          </cell>
        </row>
        <row r="897">
          <cell r="A897">
            <v>77726930</v>
          </cell>
          <cell r="B897">
            <v>82272.25</v>
          </cell>
        </row>
        <row r="898">
          <cell r="A898">
            <v>77726931</v>
          </cell>
          <cell r="B898">
            <v>2223457.4300000002</v>
          </cell>
        </row>
        <row r="899">
          <cell r="A899">
            <v>77735100</v>
          </cell>
          <cell r="B899">
            <v>3088</v>
          </cell>
        </row>
        <row r="900">
          <cell r="A900">
            <v>77736530</v>
          </cell>
          <cell r="B900">
            <v>15473.77</v>
          </cell>
        </row>
        <row r="901">
          <cell r="A901">
            <v>77745400</v>
          </cell>
          <cell r="B901">
            <v>44045.25</v>
          </cell>
        </row>
        <row r="902">
          <cell r="A902">
            <v>77745401</v>
          </cell>
          <cell r="B902">
            <v>40.39</v>
          </cell>
        </row>
        <row r="903">
          <cell r="A903">
            <v>77745410</v>
          </cell>
          <cell r="B903">
            <v>575070.96</v>
          </cell>
        </row>
        <row r="904">
          <cell r="A904">
            <v>77745411</v>
          </cell>
          <cell r="B904">
            <v>15962.83</v>
          </cell>
        </row>
        <row r="905">
          <cell r="A905">
            <v>77746041</v>
          </cell>
          <cell r="B905">
            <v>404337.32</v>
          </cell>
        </row>
        <row r="906">
          <cell r="A906">
            <v>77746410</v>
          </cell>
          <cell r="B906">
            <v>152920.04</v>
          </cell>
        </row>
        <row r="907">
          <cell r="A907">
            <v>77746423</v>
          </cell>
          <cell r="B907">
            <v>10.75</v>
          </cell>
        </row>
        <row r="908">
          <cell r="A908">
            <v>77746600</v>
          </cell>
          <cell r="B908">
            <v>67664.08</v>
          </cell>
        </row>
        <row r="909">
          <cell r="A909">
            <v>77746900</v>
          </cell>
          <cell r="B909">
            <v>1164283.75</v>
          </cell>
        </row>
        <row r="910">
          <cell r="A910">
            <v>80000100</v>
          </cell>
          <cell r="B910">
            <v>-18363163.620000001</v>
          </cell>
        </row>
        <row r="911">
          <cell r="A911">
            <v>80002122</v>
          </cell>
          <cell r="B911">
            <v>-162289.12</v>
          </cell>
        </row>
        <row r="912">
          <cell r="A912">
            <v>80010200</v>
          </cell>
          <cell r="B912">
            <v>-21861</v>
          </cell>
        </row>
        <row r="913">
          <cell r="A913">
            <v>80010210</v>
          </cell>
          <cell r="B913">
            <v>-575486.25</v>
          </cell>
        </row>
        <row r="914">
          <cell r="A914">
            <v>80010300</v>
          </cell>
          <cell r="B914">
            <v>-0.16</v>
          </cell>
        </row>
        <row r="915">
          <cell r="A915">
            <v>80012122</v>
          </cell>
          <cell r="B915">
            <v>-1022331.88</v>
          </cell>
        </row>
        <row r="916">
          <cell r="A916">
            <v>80012200</v>
          </cell>
          <cell r="B916">
            <v>-112801.65</v>
          </cell>
        </row>
        <row r="917">
          <cell r="A917">
            <v>80012222</v>
          </cell>
          <cell r="B917">
            <v>-1381534.86</v>
          </cell>
        </row>
        <row r="918">
          <cell r="A918">
            <v>80012322</v>
          </cell>
          <cell r="B918">
            <v>-420578.76</v>
          </cell>
        </row>
        <row r="919">
          <cell r="A919">
            <v>80014607</v>
          </cell>
          <cell r="B919">
            <v>-5801942.0999999996</v>
          </cell>
        </row>
        <row r="920">
          <cell r="A920">
            <v>80020100</v>
          </cell>
          <cell r="B920">
            <v>-1586925.1</v>
          </cell>
        </row>
        <row r="921">
          <cell r="A921">
            <v>80020200</v>
          </cell>
          <cell r="B921">
            <v>-3957.01</v>
          </cell>
        </row>
        <row r="922">
          <cell r="A922">
            <v>80020210</v>
          </cell>
          <cell r="B922">
            <v>-93828.5</v>
          </cell>
        </row>
        <row r="923">
          <cell r="A923">
            <v>80022200</v>
          </cell>
          <cell r="B923">
            <v>2868.5</v>
          </cell>
        </row>
        <row r="924">
          <cell r="A924">
            <v>80022500</v>
          </cell>
          <cell r="B924">
            <v>-114.2996</v>
          </cell>
        </row>
        <row r="925">
          <cell r="A925">
            <v>80022510</v>
          </cell>
          <cell r="B925">
            <v>0</v>
          </cell>
        </row>
        <row r="926">
          <cell r="A926">
            <v>80022600</v>
          </cell>
          <cell r="B926">
            <v>0</v>
          </cell>
        </row>
        <row r="927">
          <cell r="A927">
            <v>80022610</v>
          </cell>
          <cell r="B927">
            <v>0</v>
          </cell>
        </row>
        <row r="928">
          <cell r="A928">
            <v>80024000</v>
          </cell>
          <cell r="B928">
            <v>-7.0000000000000007E-2</v>
          </cell>
        </row>
        <row r="929">
          <cell r="A929">
            <v>80024100</v>
          </cell>
          <cell r="B929">
            <v>-8427856.2100000009</v>
          </cell>
        </row>
        <row r="930">
          <cell r="A930">
            <v>80024101</v>
          </cell>
          <cell r="B930">
            <v>227502.19</v>
          </cell>
        </row>
        <row r="931">
          <cell r="A931">
            <v>80024105</v>
          </cell>
          <cell r="B931">
            <v>-774.52</v>
          </cell>
        </row>
        <row r="932">
          <cell r="A932">
            <v>80024110</v>
          </cell>
          <cell r="B932">
            <v>-818400.5</v>
          </cell>
        </row>
        <row r="933">
          <cell r="A933">
            <v>80024111</v>
          </cell>
          <cell r="B933">
            <v>112704.42</v>
          </cell>
        </row>
        <row r="934">
          <cell r="A934">
            <v>80024200</v>
          </cell>
          <cell r="B934">
            <v>-302093.63</v>
          </cell>
        </row>
        <row r="935">
          <cell r="A935">
            <v>80024201</v>
          </cell>
          <cell r="B935">
            <v>-4235.88</v>
          </cell>
        </row>
        <row r="936">
          <cell r="A936">
            <v>80024300</v>
          </cell>
          <cell r="B936">
            <v>-117088.07</v>
          </cell>
        </row>
        <row r="937">
          <cell r="A937">
            <v>80024301</v>
          </cell>
          <cell r="B937">
            <v>-3327.54</v>
          </cell>
        </row>
        <row r="938">
          <cell r="A938">
            <v>80024310</v>
          </cell>
          <cell r="B938">
            <v>-55583.61</v>
          </cell>
        </row>
        <row r="939">
          <cell r="A939">
            <v>80024400</v>
          </cell>
          <cell r="B939">
            <v>-20265.73</v>
          </cell>
        </row>
        <row r="940">
          <cell r="A940">
            <v>80024500</v>
          </cell>
          <cell r="B940">
            <v>-707033.51</v>
          </cell>
        </row>
        <row r="941">
          <cell r="A941">
            <v>80024501</v>
          </cell>
          <cell r="B941">
            <v>-181057.4</v>
          </cell>
        </row>
        <row r="942">
          <cell r="A942">
            <v>80024700</v>
          </cell>
          <cell r="B942">
            <v>-30828.83</v>
          </cell>
        </row>
        <row r="943">
          <cell r="A943">
            <v>80024701</v>
          </cell>
          <cell r="B943">
            <v>557.32000000000005</v>
          </cell>
        </row>
        <row r="944">
          <cell r="A944">
            <v>80026100</v>
          </cell>
          <cell r="B944">
            <v>-4294841.7699999996</v>
          </cell>
        </row>
        <row r="945">
          <cell r="A945">
            <v>80026110</v>
          </cell>
          <cell r="B945">
            <v>-2287408.58</v>
          </cell>
        </row>
        <row r="946">
          <cell r="A946">
            <v>80026200</v>
          </cell>
          <cell r="B946">
            <v>-4242531.4000000004</v>
          </cell>
        </row>
        <row r="947">
          <cell r="A947">
            <v>80026201</v>
          </cell>
          <cell r="B947">
            <v>-56654.6</v>
          </cell>
        </row>
        <row r="948">
          <cell r="A948">
            <v>80026400</v>
          </cell>
          <cell r="B948">
            <v>-4961.8999999999996</v>
          </cell>
        </row>
        <row r="949">
          <cell r="A949">
            <v>80026500</v>
          </cell>
          <cell r="B949">
            <v>-686643.8</v>
          </cell>
        </row>
        <row r="950">
          <cell r="A950">
            <v>80026700</v>
          </cell>
          <cell r="B950">
            <v>-47878.239999999998</v>
          </cell>
        </row>
        <row r="951">
          <cell r="A951">
            <v>80026701</v>
          </cell>
          <cell r="B951">
            <v>-6880.01</v>
          </cell>
        </row>
        <row r="952">
          <cell r="A952">
            <v>80027100</v>
          </cell>
          <cell r="B952">
            <v>-170.09</v>
          </cell>
        </row>
        <row r="953">
          <cell r="A953">
            <v>80028200</v>
          </cell>
          <cell r="B953">
            <v>-458364.38</v>
          </cell>
        </row>
        <row r="954">
          <cell r="A954">
            <v>80028201</v>
          </cell>
          <cell r="B954">
            <v>-66208.639999999999</v>
          </cell>
        </row>
        <row r="955">
          <cell r="A955">
            <v>80028500</v>
          </cell>
          <cell r="B955">
            <v>-3002036.59</v>
          </cell>
        </row>
        <row r="956">
          <cell r="A956">
            <v>80120100</v>
          </cell>
          <cell r="B956">
            <v>-293046.78000000003</v>
          </cell>
        </row>
        <row r="957">
          <cell r="A957">
            <v>80120102</v>
          </cell>
          <cell r="B957">
            <v>128495.05</v>
          </cell>
        </row>
        <row r="958">
          <cell r="A958">
            <v>80120104</v>
          </cell>
          <cell r="B958">
            <v>-14394.81</v>
          </cell>
        </row>
        <row r="959">
          <cell r="A959">
            <v>80120200</v>
          </cell>
          <cell r="B959">
            <v>-18.68</v>
          </cell>
        </row>
        <row r="960">
          <cell r="A960">
            <v>80120202</v>
          </cell>
          <cell r="B960">
            <v>7.34</v>
          </cell>
        </row>
        <row r="961">
          <cell r="A961">
            <v>80124100</v>
          </cell>
          <cell r="B961">
            <v>-81550.34</v>
          </cell>
        </row>
        <row r="962">
          <cell r="A962">
            <v>80124101</v>
          </cell>
          <cell r="B962">
            <v>-5695.43</v>
          </cell>
        </row>
        <row r="963">
          <cell r="A963">
            <v>80124102</v>
          </cell>
          <cell r="B963">
            <v>9487.64</v>
          </cell>
        </row>
        <row r="964">
          <cell r="A964">
            <v>80124104</v>
          </cell>
          <cell r="B964">
            <v>-22823.87</v>
          </cell>
        </row>
        <row r="965">
          <cell r="A965">
            <v>80124200</v>
          </cell>
          <cell r="B965">
            <v>-3337.55</v>
          </cell>
        </row>
        <row r="966">
          <cell r="A966">
            <v>80124300</v>
          </cell>
          <cell r="B966">
            <v>-10206.36</v>
          </cell>
        </row>
        <row r="967">
          <cell r="A967">
            <v>80124302</v>
          </cell>
          <cell r="B967">
            <v>73.510000000000005</v>
          </cell>
        </row>
        <row r="968">
          <cell r="A968">
            <v>80124400</v>
          </cell>
          <cell r="B968">
            <v>-5327.81</v>
          </cell>
        </row>
        <row r="969">
          <cell r="A969">
            <v>80124402</v>
          </cell>
          <cell r="B969">
            <v>-357.65</v>
          </cell>
        </row>
        <row r="970">
          <cell r="A970">
            <v>80124404</v>
          </cell>
          <cell r="B970">
            <v>-828.89</v>
          </cell>
        </row>
        <row r="971">
          <cell r="A971">
            <v>80124500</v>
          </cell>
          <cell r="B971">
            <v>-152398.51999999999</v>
          </cell>
        </row>
        <row r="972">
          <cell r="A972">
            <v>80124501</v>
          </cell>
          <cell r="B972">
            <v>-23325.87</v>
          </cell>
        </row>
        <row r="973">
          <cell r="A973">
            <v>80124502</v>
          </cell>
          <cell r="B973">
            <v>30192.86</v>
          </cell>
        </row>
        <row r="974">
          <cell r="A974">
            <v>80124504</v>
          </cell>
          <cell r="B974">
            <v>-13150.43</v>
          </cell>
        </row>
        <row r="975">
          <cell r="A975">
            <v>80126100</v>
          </cell>
          <cell r="B975">
            <v>-842413.16</v>
          </cell>
        </row>
        <row r="976">
          <cell r="A976">
            <v>80126102</v>
          </cell>
          <cell r="B976">
            <v>333735.09999999998</v>
          </cell>
        </row>
        <row r="977">
          <cell r="A977">
            <v>80126104</v>
          </cell>
          <cell r="B977">
            <v>-2638.7</v>
          </cell>
        </row>
        <row r="978">
          <cell r="A978">
            <v>80126700</v>
          </cell>
          <cell r="B978">
            <v>-14354.17</v>
          </cell>
        </row>
        <row r="979">
          <cell r="A979">
            <v>80126701</v>
          </cell>
          <cell r="B979">
            <v>-478.7</v>
          </cell>
        </row>
        <row r="980">
          <cell r="A980">
            <v>80126702</v>
          </cell>
          <cell r="B980">
            <v>-1029.3699999999999</v>
          </cell>
        </row>
        <row r="981">
          <cell r="A981">
            <v>80126704</v>
          </cell>
          <cell r="B981">
            <v>-8330.82</v>
          </cell>
        </row>
        <row r="982">
          <cell r="A982">
            <v>80127100</v>
          </cell>
          <cell r="B982">
            <v>-177942.57</v>
          </cell>
        </row>
        <row r="983">
          <cell r="A983">
            <v>80127102</v>
          </cell>
          <cell r="B983">
            <v>117022.07</v>
          </cell>
        </row>
        <row r="984">
          <cell r="A984">
            <v>80210100</v>
          </cell>
          <cell r="B984">
            <v>-103.84</v>
          </cell>
        </row>
        <row r="985">
          <cell r="A985">
            <v>80210910</v>
          </cell>
          <cell r="B985">
            <v>-3231733.05</v>
          </cell>
        </row>
        <row r="986">
          <cell r="A986">
            <v>80211410</v>
          </cell>
          <cell r="B986">
            <v>-1117.95</v>
          </cell>
        </row>
        <row r="987">
          <cell r="A987">
            <v>80211510</v>
          </cell>
          <cell r="B987">
            <v>-259.75</v>
          </cell>
        </row>
        <row r="988">
          <cell r="A988">
            <v>80211610</v>
          </cell>
          <cell r="B988">
            <v>-141270.04999999999</v>
          </cell>
        </row>
        <row r="989">
          <cell r="A989">
            <v>80211800</v>
          </cell>
          <cell r="B989">
            <v>-275</v>
          </cell>
        </row>
        <row r="990">
          <cell r="A990">
            <v>80211810</v>
          </cell>
          <cell r="B990">
            <v>-5109.8900000000003</v>
          </cell>
        </row>
        <row r="991">
          <cell r="A991">
            <v>80220100</v>
          </cell>
          <cell r="B991">
            <v>-9102501.0600000005</v>
          </cell>
        </row>
        <row r="992">
          <cell r="A992">
            <v>80220101</v>
          </cell>
          <cell r="B992">
            <v>-382814.96</v>
          </cell>
        </row>
        <row r="993">
          <cell r="A993">
            <v>80220109</v>
          </cell>
          <cell r="B993">
            <v>-34</v>
          </cell>
        </row>
        <row r="994">
          <cell r="A994">
            <v>80220110</v>
          </cell>
          <cell r="B994">
            <v>-322263.34999999998</v>
          </cell>
        </row>
        <row r="995">
          <cell r="A995">
            <v>80220111</v>
          </cell>
          <cell r="B995">
            <v>-40.51</v>
          </cell>
        </row>
        <row r="996">
          <cell r="A996">
            <v>80220200</v>
          </cell>
          <cell r="B996">
            <v>-1690316.48</v>
          </cell>
        </row>
        <row r="997">
          <cell r="A997">
            <v>80220201</v>
          </cell>
          <cell r="B997">
            <v>-31031.39</v>
          </cell>
        </row>
        <row r="998">
          <cell r="A998">
            <v>80220210</v>
          </cell>
          <cell r="B998">
            <v>-547033.86</v>
          </cell>
        </row>
        <row r="999">
          <cell r="A999">
            <v>80220300</v>
          </cell>
          <cell r="B999">
            <v>-2805300.43</v>
          </cell>
        </row>
        <row r="1000">
          <cell r="A1000">
            <v>80220310</v>
          </cell>
          <cell r="B1000">
            <v>-25387.19</v>
          </cell>
        </row>
        <row r="1001">
          <cell r="A1001">
            <v>80220700</v>
          </cell>
          <cell r="B1001">
            <v>-8034.05</v>
          </cell>
        </row>
        <row r="1002">
          <cell r="A1002">
            <v>80220701</v>
          </cell>
          <cell r="B1002">
            <v>-112.68</v>
          </cell>
        </row>
        <row r="1003">
          <cell r="A1003">
            <v>80220900</v>
          </cell>
          <cell r="B1003">
            <v>-47083.72</v>
          </cell>
        </row>
        <row r="1004">
          <cell r="A1004">
            <v>80220901</v>
          </cell>
          <cell r="B1004">
            <v>-5</v>
          </cell>
        </row>
        <row r="1005">
          <cell r="A1005">
            <v>80220910</v>
          </cell>
          <cell r="B1005">
            <v>-586361.76</v>
          </cell>
        </row>
        <row r="1006">
          <cell r="A1006">
            <v>80222000</v>
          </cell>
          <cell r="B1006">
            <v>-188022.63</v>
          </cell>
        </row>
        <row r="1007">
          <cell r="A1007">
            <v>80222530</v>
          </cell>
          <cell r="B1007">
            <v>-12417.61</v>
          </cell>
        </row>
        <row r="1008">
          <cell r="A1008">
            <v>80223700</v>
          </cell>
          <cell r="B1008">
            <v>-17968711.940000001</v>
          </cell>
        </row>
        <row r="1009">
          <cell r="A1009">
            <v>80223710</v>
          </cell>
          <cell r="B1009">
            <v>-8713869.0899999999</v>
          </cell>
        </row>
        <row r="1010">
          <cell r="A1010">
            <v>80226000</v>
          </cell>
          <cell r="B1010">
            <v>-13193886.359999999</v>
          </cell>
        </row>
        <row r="1011">
          <cell r="A1011">
            <v>80226100</v>
          </cell>
          <cell r="B1011">
            <v>-13728054.220000001</v>
          </cell>
        </row>
        <row r="1012">
          <cell r="A1012">
            <v>80226200</v>
          </cell>
          <cell r="B1012">
            <v>-1196552.6499999999</v>
          </cell>
        </row>
        <row r="1013">
          <cell r="A1013">
            <v>80700070</v>
          </cell>
          <cell r="B1013">
            <v>-362534</v>
          </cell>
        </row>
        <row r="1014">
          <cell r="A1014">
            <v>80701010</v>
          </cell>
          <cell r="B1014">
            <v>-19960.59</v>
          </cell>
        </row>
        <row r="1015">
          <cell r="A1015">
            <v>80710040</v>
          </cell>
          <cell r="B1015">
            <v>-278195.71999999997</v>
          </cell>
        </row>
        <row r="1016">
          <cell r="A1016">
            <v>80711010</v>
          </cell>
          <cell r="B1016">
            <v>-9743.2800000000007</v>
          </cell>
        </row>
        <row r="1017">
          <cell r="A1017">
            <v>80740020</v>
          </cell>
          <cell r="B1017">
            <v>-387914.34</v>
          </cell>
        </row>
        <row r="1018">
          <cell r="A1018">
            <v>80740030</v>
          </cell>
          <cell r="B1018">
            <v>-50000</v>
          </cell>
        </row>
        <row r="1019">
          <cell r="A1019">
            <v>81030100</v>
          </cell>
          <cell r="B1019">
            <v>-108772592.54000001</v>
          </cell>
        </row>
        <row r="1020">
          <cell r="A1020">
            <v>81030200</v>
          </cell>
          <cell r="B1020">
            <v>-519867.33</v>
          </cell>
        </row>
        <row r="1021">
          <cell r="A1021">
            <v>81030210</v>
          </cell>
          <cell r="B1021">
            <v>-2630276.4300000002</v>
          </cell>
        </row>
        <row r="1022">
          <cell r="A1022">
            <v>81034000</v>
          </cell>
          <cell r="B1022">
            <v>-30.36</v>
          </cell>
        </row>
        <row r="1023">
          <cell r="A1023">
            <v>81034010</v>
          </cell>
          <cell r="B1023">
            <v>-13.25</v>
          </cell>
        </row>
        <row r="1024">
          <cell r="A1024">
            <v>81034100</v>
          </cell>
          <cell r="B1024">
            <v>-70558078.049999997</v>
          </cell>
        </row>
        <row r="1025">
          <cell r="A1025">
            <v>81034101</v>
          </cell>
          <cell r="B1025">
            <v>-5824027.9400000004</v>
          </cell>
        </row>
        <row r="1026">
          <cell r="A1026">
            <v>81034110</v>
          </cell>
          <cell r="B1026">
            <v>-3520078.66</v>
          </cell>
        </row>
        <row r="1027">
          <cell r="A1027">
            <v>81034111</v>
          </cell>
          <cell r="B1027">
            <v>-273552.73</v>
          </cell>
        </row>
        <row r="1028">
          <cell r="A1028">
            <v>81034200</v>
          </cell>
          <cell r="B1028">
            <v>-47136987.990000002</v>
          </cell>
        </row>
        <row r="1029">
          <cell r="A1029">
            <v>81034201</v>
          </cell>
          <cell r="B1029">
            <v>-1792578.39</v>
          </cell>
        </row>
        <row r="1030">
          <cell r="A1030">
            <v>81034210</v>
          </cell>
          <cell r="B1030">
            <v>-12964830.1</v>
          </cell>
        </row>
        <row r="1031">
          <cell r="A1031">
            <v>81034211</v>
          </cell>
          <cell r="B1031">
            <v>-158500.59</v>
          </cell>
        </row>
        <row r="1032">
          <cell r="A1032">
            <v>81034300</v>
          </cell>
          <cell r="B1032">
            <v>-16948928.32</v>
          </cell>
        </row>
        <row r="1033">
          <cell r="A1033">
            <v>81034301</v>
          </cell>
          <cell r="B1033">
            <v>-527995.91</v>
          </cell>
        </row>
        <row r="1034">
          <cell r="A1034">
            <v>81034310</v>
          </cell>
          <cell r="B1034">
            <v>-685680.53</v>
          </cell>
        </row>
        <row r="1035">
          <cell r="A1035">
            <v>81034311</v>
          </cell>
          <cell r="B1035">
            <v>-9953.16</v>
          </cell>
        </row>
        <row r="1036">
          <cell r="A1036">
            <v>81034400</v>
          </cell>
          <cell r="B1036">
            <v>-598823.76</v>
          </cell>
        </row>
        <row r="1037">
          <cell r="A1037">
            <v>81034500</v>
          </cell>
          <cell r="B1037">
            <v>-24215281.379999999</v>
          </cell>
        </row>
        <row r="1038">
          <cell r="A1038">
            <v>81034501</v>
          </cell>
          <cell r="B1038">
            <v>-5570147.04</v>
          </cell>
        </row>
        <row r="1039">
          <cell r="A1039">
            <v>81034581</v>
          </cell>
          <cell r="B1039">
            <v>2966575.32</v>
          </cell>
        </row>
        <row r="1040">
          <cell r="A1040">
            <v>81034600</v>
          </cell>
          <cell r="B1040">
            <v>-13281.05</v>
          </cell>
        </row>
        <row r="1041">
          <cell r="A1041">
            <v>81034601</v>
          </cell>
          <cell r="B1041">
            <v>-467.92</v>
          </cell>
        </row>
        <row r="1042">
          <cell r="A1042">
            <v>81034700</v>
          </cell>
          <cell r="B1042">
            <v>-1759559.29</v>
          </cell>
        </row>
        <row r="1043">
          <cell r="A1043">
            <v>81034701</v>
          </cell>
          <cell r="B1043">
            <v>-136795.75</v>
          </cell>
        </row>
        <row r="1044">
          <cell r="A1044">
            <v>81034781</v>
          </cell>
          <cell r="B1044">
            <v>115982.68</v>
          </cell>
        </row>
        <row r="1045">
          <cell r="A1045">
            <v>81034800</v>
          </cell>
          <cell r="B1045">
            <v>-41079740.93</v>
          </cell>
        </row>
        <row r="1046">
          <cell r="A1046">
            <v>81034801</v>
          </cell>
          <cell r="B1046">
            <v>-11721906.77</v>
          </cell>
        </row>
        <row r="1047">
          <cell r="A1047">
            <v>81034881</v>
          </cell>
          <cell r="B1047">
            <v>58571.1</v>
          </cell>
        </row>
        <row r="1048">
          <cell r="A1048">
            <v>81034900</v>
          </cell>
          <cell r="B1048">
            <v>-4099119.32</v>
          </cell>
        </row>
        <row r="1049">
          <cell r="A1049">
            <v>81034901</v>
          </cell>
          <cell r="B1049">
            <v>-1032882.83</v>
          </cell>
        </row>
        <row r="1050">
          <cell r="A1050">
            <v>81035881</v>
          </cell>
          <cell r="B1050">
            <v>161871.92000000001</v>
          </cell>
        </row>
        <row r="1051">
          <cell r="A1051">
            <v>81036100</v>
          </cell>
          <cell r="B1051">
            <v>-14809564.18</v>
          </cell>
        </row>
        <row r="1052">
          <cell r="A1052">
            <v>81036110</v>
          </cell>
          <cell r="B1052">
            <v>-2074314.38</v>
          </cell>
        </row>
        <row r="1053">
          <cell r="A1053">
            <v>81036200</v>
          </cell>
          <cell r="B1053">
            <v>-154664674.61000001</v>
          </cell>
        </row>
        <row r="1054">
          <cell r="A1054">
            <v>81036201</v>
          </cell>
          <cell r="B1054">
            <v>-7035328.7699999996</v>
          </cell>
        </row>
        <row r="1055">
          <cell r="A1055">
            <v>81036204</v>
          </cell>
          <cell r="B1055">
            <v>-134505</v>
          </cell>
        </row>
        <row r="1056">
          <cell r="A1056">
            <v>81036210</v>
          </cell>
          <cell r="B1056">
            <v>-57709116.469999999</v>
          </cell>
        </row>
        <row r="1057">
          <cell r="A1057">
            <v>81036211</v>
          </cell>
          <cell r="B1057">
            <v>-4924353.78</v>
          </cell>
        </row>
        <row r="1058">
          <cell r="A1058">
            <v>81036300</v>
          </cell>
          <cell r="B1058">
            <v>-81272.69</v>
          </cell>
        </row>
        <row r="1059">
          <cell r="A1059">
            <v>81036301</v>
          </cell>
          <cell r="B1059">
            <v>-298.05</v>
          </cell>
        </row>
        <row r="1060">
          <cell r="A1060">
            <v>81036310</v>
          </cell>
          <cell r="B1060">
            <v>-138808.66</v>
          </cell>
        </row>
        <row r="1061">
          <cell r="A1061">
            <v>81036311</v>
          </cell>
          <cell r="B1061">
            <v>-1760.16</v>
          </cell>
        </row>
        <row r="1062">
          <cell r="A1062">
            <v>81036400</v>
          </cell>
          <cell r="B1062">
            <v>-235928.8</v>
          </cell>
        </row>
        <row r="1063">
          <cell r="A1063">
            <v>81036500</v>
          </cell>
          <cell r="B1063">
            <v>-8052.04</v>
          </cell>
        </row>
        <row r="1064">
          <cell r="A1064">
            <v>81036700</v>
          </cell>
          <cell r="B1064">
            <v>-2387711.9</v>
          </cell>
        </row>
        <row r="1065">
          <cell r="A1065">
            <v>81036701</v>
          </cell>
          <cell r="B1065">
            <v>-233030.19</v>
          </cell>
        </row>
        <row r="1066">
          <cell r="A1066">
            <v>81037100</v>
          </cell>
          <cell r="B1066">
            <v>-59044.7</v>
          </cell>
        </row>
        <row r="1067">
          <cell r="A1067">
            <v>81037110</v>
          </cell>
          <cell r="B1067">
            <v>-1141.5899999999999</v>
          </cell>
        </row>
        <row r="1068">
          <cell r="A1068">
            <v>81038200</v>
          </cell>
          <cell r="B1068">
            <v>-7912243.6399999997</v>
          </cell>
        </row>
        <row r="1069">
          <cell r="A1069">
            <v>81038201</v>
          </cell>
          <cell r="B1069">
            <v>-2523805.44</v>
          </cell>
        </row>
        <row r="1070">
          <cell r="A1070">
            <v>81038210</v>
          </cell>
          <cell r="B1070">
            <v>-1891398.18</v>
          </cell>
        </row>
        <row r="1071">
          <cell r="A1071">
            <v>81038211</v>
          </cell>
          <cell r="B1071">
            <v>-1162744.02</v>
          </cell>
        </row>
        <row r="1072">
          <cell r="A1072">
            <v>81039100</v>
          </cell>
          <cell r="B1072">
            <v>-1363.34</v>
          </cell>
        </row>
        <row r="1073">
          <cell r="A1073">
            <v>81039510</v>
          </cell>
          <cell r="B1073">
            <v>-3171.53</v>
          </cell>
        </row>
        <row r="1074">
          <cell r="A1074">
            <v>81040200</v>
          </cell>
          <cell r="B1074">
            <v>-15164832.779999999</v>
          </cell>
        </row>
        <row r="1075">
          <cell r="A1075">
            <v>81040210</v>
          </cell>
          <cell r="B1075">
            <v>-33205.08</v>
          </cell>
        </row>
        <row r="1076">
          <cell r="A1076">
            <v>81040290</v>
          </cell>
          <cell r="B1076">
            <v>-844</v>
          </cell>
        </row>
        <row r="1077">
          <cell r="A1077">
            <v>81040300</v>
          </cell>
          <cell r="B1077">
            <v>-1400.33</v>
          </cell>
        </row>
        <row r="1078">
          <cell r="A1078">
            <v>81040310</v>
          </cell>
          <cell r="B1078">
            <v>-178.43</v>
          </cell>
        </row>
        <row r="1079">
          <cell r="A1079">
            <v>81044000</v>
          </cell>
          <cell r="B1079">
            <v>-726.76</v>
          </cell>
        </row>
        <row r="1080">
          <cell r="A1080">
            <v>81044010</v>
          </cell>
          <cell r="B1080">
            <v>-933.56</v>
          </cell>
        </row>
        <row r="1081">
          <cell r="A1081">
            <v>81044100</v>
          </cell>
          <cell r="B1081">
            <v>-600158621.63</v>
          </cell>
        </row>
        <row r="1082">
          <cell r="A1082">
            <v>81044101</v>
          </cell>
          <cell r="B1082">
            <v>-170346780.09</v>
          </cell>
        </row>
        <row r="1083">
          <cell r="A1083">
            <v>81044110</v>
          </cell>
          <cell r="B1083">
            <v>-138392.91</v>
          </cell>
        </row>
        <row r="1084">
          <cell r="A1084">
            <v>81044111</v>
          </cell>
          <cell r="B1084">
            <v>4165.3100000000004</v>
          </cell>
        </row>
        <row r="1085">
          <cell r="A1085">
            <v>81044200</v>
          </cell>
          <cell r="B1085">
            <v>-15206476.58</v>
          </cell>
        </row>
        <row r="1086">
          <cell r="A1086">
            <v>81044201</v>
          </cell>
          <cell r="B1086">
            <v>-20185.04</v>
          </cell>
        </row>
        <row r="1087">
          <cell r="A1087">
            <v>81044281</v>
          </cell>
          <cell r="B1087">
            <v>1463497.63</v>
          </cell>
        </row>
        <row r="1088">
          <cell r="A1088">
            <v>81044300</v>
          </cell>
          <cell r="B1088">
            <v>-292311695.52999997</v>
          </cell>
        </row>
        <row r="1089">
          <cell r="A1089">
            <v>81044301</v>
          </cell>
          <cell r="B1089">
            <v>-19561334.940000001</v>
          </cell>
        </row>
        <row r="1090">
          <cell r="A1090">
            <v>81044310</v>
          </cell>
          <cell r="B1090">
            <v>-51113436.869999997</v>
          </cell>
        </row>
        <row r="1091">
          <cell r="A1091">
            <v>81044311</v>
          </cell>
          <cell r="B1091">
            <v>-1398776.78</v>
          </cell>
        </row>
        <row r="1092">
          <cell r="A1092">
            <v>81044390</v>
          </cell>
          <cell r="B1092">
            <v>-1970.22</v>
          </cell>
        </row>
        <row r="1093">
          <cell r="A1093">
            <v>81044391</v>
          </cell>
          <cell r="B1093">
            <v>-12402.65</v>
          </cell>
        </row>
        <row r="1094">
          <cell r="A1094">
            <v>81044400</v>
          </cell>
          <cell r="B1094">
            <v>-3859323.27</v>
          </cell>
        </row>
        <row r="1095">
          <cell r="A1095">
            <v>81044600</v>
          </cell>
          <cell r="B1095">
            <v>-8904966.9600000009</v>
          </cell>
        </row>
        <row r="1096">
          <cell r="A1096">
            <v>81044601</v>
          </cell>
          <cell r="B1096">
            <v>-198523.25</v>
          </cell>
        </row>
        <row r="1097">
          <cell r="A1097">
            <v>81044900</v>
          </cell>
          <cell r="B1097">
            <v>-3721257.53</v>
          </cell>
        </row>
        <row r="1098">
          <cell r="A1098">
            <v>81044901</v>
          </cell>
          <cell r="B1098">
            <v>-966400.41</v>
          </cell>
        </row>
        <row r="1099">
          <cell r="A1099">
            <v>81044906</v>
          </cell>
          <cell r="B1099">
            <v>-53728.61</v>
          </cell>
        </row>
        <row r="1100">
          <cell r="A1100">
            <v>81044971</v>
          </cell>
          <cell r="B1100">
            <v>37350.639999999999</v>
          </cell>
        </row>
        <row r="1101">
          <cell r="A1101">
            <v>81044990</v>
          </cell>
          <cell r="B1101">
            <v>-24289.439999999999</v>
          </cell>
        </row>
        <row r="1102">
          <cell r="A1102">
            <v>81044991</v>
          </cell>
          <cell r="B1102">
            <v>-79038.460000000006</v>
          </cell>
        </row>
        <row r="1103">
          <cell r="A1103">
            <v>81045000</v>
          </cell>
          <cell r="B1103">
            <v>-16013608.029999999</v>
          </cell>
        </row>
        <row r="1104">
          <cell r="A1104">
            <v>81045001</v>
          </cell>
          <cell r="B1104">
            <v>-61560697.619999997</v>
          </cell>
        </row>
        <row r="1105">
          <cell r="A1105">
            <v>81045100</v>
          </cell>
          <cell r="B1105">
            <v>-2082.27</v>
          </cell>
        </row>
        <row r="1106">
          <cell r="A1106">
            <v>81045200</v>
          </cell>
          <cell r="B1106">
            <v>-15784.44</v>
          </cell>
        </row>
        <row r="1107">
          <cell r="A1107">
            <v>81045300</v>
          </cell>
          <cell r="B1107">
            <v>-10913.63</v>
          </cell>
        </row>
        <row r="1108">
          <cell r="A1108">
            <v>81045400</v>
          </cell>
          <cell r="B1108">
            <v>-117.24</v>
          </cell>
        </row>
        <row r="1109">
          <cell r="A1109">
            <v>81045500</v>
          </cell>
          <cell r="B1109">
            <v>-1277.95</v>
          </cell>
        </row>
        <row r="1110">
          <cell r="A1110">
            <v>81045601</v>
          </cell>
          <cell r="B1110">
            <v>-5693019.3600000003</v>
          </cell>
        </row>
        <row r="1111">
          <cell r="A1111">
            <v>81045700</v>
          </cell>
          <cell r="B1111">
            <v>-144843670.00999999</v>
          </cell>
        </row>
        <row r="1112">
          <cell r="A1112">
            <v>81045701</v>
          </cell>
          <cell r="B1112">
            <v>-61621729.149999999</v>
          </cell>
        </row>
        <row r="1113">
          <cell r="A1113">
            <v>81045781</v>
          </cell>
          <cell r="B1113">
            <v>19459338.530000001</v>
          </cell>
        </row>
        <row r="1114">
          <cell r="A1114">
            <v>81045790</v>
          </cell>
          <cell r="B1114">
            <v>90747.34</v>
          </cell>
        </row>
        <row r="1115">
          <cell r="A1115">
            <v>81045800</v>
          </cell>
          <cell r="B1115">
            <v>-2984200.45</v>
          </cell>
        </row>
        <row r="1116">
          <cell r="A1116">
            <v>81045801</v>
          </cell>
          <cell r="B1116">
            <v>-44101.53</v>
          </cell>
        </row>
        <row r="1117">
          <cell r="A1117">
            <v>81046700</v>
          </cell>
          <cell r="B1117">
            <v>-421996.54</v>
          </cell>
        </row>
        <row r="1118">
          <cell r="A1118">
            <v>81046701</v>
          </cell>
          <cell r="B1118">
            <v>-41609.370000000003</v>
          </cell>
        </row>
        <row r="1119">
          <cell r="A1119">
            <v>81046708</v>
          </cell>
          <cell r="B1119">
            <v>-3893.17</v>
          </cell>
        </row>
        <row r="1120">
          <cell r="A1120">
            <v>81130100</v>
          </cell>
          <cell r="B1120">
            <v>-18355988.600000001</v>
          </cell>
        </row>
        <row r="1121">
          <cell r="A1121">
            <v>81130102</v>
          </cell>
          <cell r="B1121">
            <v>6495228.7699999996</v>
          </cell>
        </row>
        <row r="1122">
          <cell r="A1122">
            <v>81130104</v>
          </cell>
          <cell r="B1122">
            <v>-2912191.32</v>
          </cell>
        </row>
        <row r="1123">
          <cell r="A1123">
            <v>81130200</v>
          </cell>
          <cell r="B1123">
            <v>-96874.48</v>
          </cell>
        </row>
        <row r="1124">
          <cell r="A1124">
            <v>81130202</v>
          </cell>
          <cell r="B1124">
            <v>35163.519999999997</v>
          </cell>
        </row>
        <row r="1125">
          <cell r="A1125">
            <v>81130204</v>
          </cell>
          <cell r="B1125">
            <v>-17917.25</v>
          </cell>
        </row>
        <row r="1126">
          <cell r="A1126">
            <v>81130210</v>
          </cell>
          <cell r="B1126">
            <v>-204928.76</v>
          </cell>
        </row>
        <row r="1127">
          <cell r="A1127">
            <v>81130212</v>
          </cell>
          <cell r="B1127">
            <v>166829.32999999999</v>
          </cell>
        </row>
        <row r="1128">
          <cell r="A1128">
            <v>81130214</v>
          </cell>
          <cell r="B1128">
            <v>-2640.5</v>
          </cell>
        </row>
        <row r="1129">
          <cell r="A1129">
            <v>81134100</v>
          </cell>
          <cell r="B1129">
            <v>-14842004.810000001</v>
          </cell>
        </row>
        <row r="1130">
          <cell r="A1130">
            <v>81134101</v>
          </cell>
          <cell r="B1130">
            <v>-543760.42000000004</v>
          </cell>
        </row>
        <row r="1131">
          <cell r="A1131">
            <v>81134102</v>
          </cell>
          <cell r="B1131">
            <v>1312770.9099999999</v>
          </cell>
        </row>
        <row r="1132">
          <cell r="A1132">
            <v>81134104</v>
          </cell>
          <cell r="B1132">
            <v>-1722063.61</v>
          </cell>
        </row>
        <row r="1133">
          <cell r="A1133">
            <v>81134110</v>
          </cell>
          <cell r="B1133">
            <v>-697463.66</v>
          </cell>
        </row>
        <row r="1134">
          <cell r="A1134">
            <v>81134111</v>
          </cell>
          <cell r="B1134">
            <v>-131417.82</v>
          </cell>
        </row>
        <row r="1135">
          <cell r="A1135">
            <v>81134112</v>
          </cell>
          <cell r="B1135">
            <v>464936.32</v>
          </cell>
        </row>
        <row r="1136">
          <cell r="A1136">
            <v>81134200</v>
          </cell>
          <cell r="B1136">
            <v>-4295119.6100000003</v>
          </cell>
        </row>
        <row r="1137">
          <cell r="A1137">
            <v>81134201</v>
          </cell>
          <cell r="B1137">
            <v>-84558.69</v>
          </cell>
        </row>
        <row r="1138">
          <cell r="A1138">
            <v>81134202</v>
          </cell>
          <cell r="B1138">
            <v>132650.59</v>
          </cell>
        </row>
        <row r="1139">
          <cell r="A1139">
            <v>81134204</v>
          </cell>
          <cell r="B1139">
            <v>-278150.92</v>
          </cell>
        </row>
        <row r="1140">
          <cell r="A1140">
            <v>81134210</v>
          </cell>
          <cell r="B1140">
            <v>-867675.9</v>
          </cell>
        </row>
        <row r="1141">
          <cell r="A1141">
            <v>81134211</v>
          </cell>
          <cell r="B1141">
            <v>-3904.01</v>
          </cell>
        </row>
        <row r="1142">
          <cell r="A1142">
            <v>81134212</v>
          </cell>
          <cell r="B1142">
            <v>-38897.089999999997</v>
          </cell>
        </row>
        <row r="1143">
          <cell r="A1143">
            <v>81134214</v>
          </cell>
          <cell r="B1143">
            <v>-7929.34</v>
          </cell>
        </row>
        <row r="1144">
          <cell r="A1144">
            <v>81134300</v>
          </cell>
          <cell r="B1144">
            <v>-4627377</v>
          </cell>
        </row>
        <row r="1145">
          <cell r="A1145">
            <v>81134301</v>
          </cell>
          <cell r="B1145">
            <v>-119832.76</v>
          </cell>
        </row>
        <row r="1146">
          <cell r="A1146">
            <v>81134302</v>
          </cell>
          <cell r="B1146">
            <v>595537.71</v>
          </cell>
        </row>
        <row r="1147">
          <cell r="A1147">
            <v>81134304</v>
          </cell>
          <cell r="B1147">
            <v>-86141.52</v>
          </cell>
        </row>
        <row r="1148">
          <cell r="A1148">
            <v>81134310</v>
          </cell>
          <cell r="B1148">
            <v>-7120.02</v>
          </cell>
        </row>
        <row r="1149">
          <cell r="A1149">
            <v>81134311</v>
          </cell>
          <cell r="B1149">
            <v>-819.5</v>
          </cell>
        </row>
        <row r="1150">
          <cell r="A1150">
            <v>81134312</v>
          </cell>
          <cell r="B1150">
            <v>676.81</v>
          </cell>
        </row>
        <row r="1151">
          <cell r="A1151">
            <v>81134400</v>
          </cell>
          <cell r="B1151">
            <v>-67407.33</v>
          </cell>
        </row>
        <row r="1152">
          <cell r="A1152">
            <v>81134402</v>
          </cell>
          <cell r="B1152">
            <v>13337.98</v>
          </cell>
        </row>
        <row r="1153">
          <cell r="A1153">
            <v>81134404</v>
          </cell>
          <cell r="B1153">
            <v>-21720.03</v>
          </cell>
        </row>
        <row r="1154">
          <cell r="A1154">
            <v>81134500</v>
          </cell>
          <cell r="B1154">
            <v>-3958919.08</v>
          </cell>
        </row>
        <row r="1155">
          <cell r="A1155">
            <v>81134501</v>
          </cell>
          <cell r="B1155">
            <v>-966989.63</v>
          </cell>
        </row>
        <row r="1156">
          <cell r="A1156">
            <v>81134502</v>
          </cell>
          <cell r="B1156">
            <v>1542801.92</v>
          </cell>
        </row>
        <row r="1157">
          <cell r="A1157">
            <v>81134504</v>
          </cell>
          <cell r="B1157">
            <v>-134499.78</v>
          </cell>
        </row>
        <row r="1158">
          <cell r="A1158">
            <v>81134600</v>
          </cell>
          <cell r="B1158">
            <v>-6654.1</v>
          </cell>
        </row>
        <row r="1159">
          <cell r="A1159">
            <v>81134601</v>
          </cell>
          <cell r="B1159">
            <v>212.99</v>
          </cell>
        </row>
        <row r="1160">
          <cell r="A1160">
            <v>81134602</v>
          </cell>
          <cell r="B1160">
            <v>269.47000000000003</v>
          </cell>
        </row>
        <row r="1161">
          <cell r="A1161">
            <v>81134700</v>
          </cell>
          <cell r="B1161">
            <v>-1256751.18</v>
          </cell>
        </row>
        <row r="1162">
          <cell r="A1162">
            <v>81134701</v>
          </cell>
          <cell r="B1162">
            <v>-22084.44</v>
          </cell>
        </row>
        <row r="1163">
          <cell r="A1163">
            <v>81134702</v>
          </cell>
          <cell r="B1163">
            <v>70923.02</v>
          </cell>
        </row>
        <row r="1164">
          <cell r="A1164">
            <v>81134800</v>
          </cell>
          <cell r="B1164">
            <v>-5591488.5099999998</v>
          </cell>
        </row>
        <row r="1165">
          <cell r="A1165">
            <v>81134801</v>
          </cell>
          <cell r="B1165">
            <v>-948342.95</v>
          </cell>
        </row>
        <row r="1166">
          <cell r="A1166">
            <v>81134802</v>
          </cell>
          <cell r="B1166">
            <v>2056134.1</v>
          </cell>
        </row>
        <row r="1167">
          <cell r="A1167">
            <v>81134804</v>
          </cell>
          <cell r="B1167">
            <v>-58060.15</v>
          </cell>
        </row>
        <row r="1168">
          <cell r="A1168">
            <v>81134900</v>
          </cell>
          <cell r="B1168">
            <v>-1031116.67</v>
          </cell>
        </row>
        <row r="1169">
          <cell r="A1169">
            <v>81134901</v>
          </cell>
          <cell r="B1169">
            <v>-139437.06</v>
          </cell>
        </row>
        <row r="1170">
          <cell r="A1170">
            <v>81134902</v>
          </cell>
          <cell r="B1170">
            <v>279059.63</v>
          </cell>
        </row>
        <row r="1171">
          <cell r="A1171">
            <v>81134904</v>
          </cell>
          <cell r="B1171">
            <v>-8023.07</v>
          </cell>
        </row>
        <row r="1172">
          <cell r="A1172">
            <v>81136100</v>
          </cell>
          <cell r="B1172">
            <v>-2713914.48</v>
          </cell>
        </row>
        <row r="1173">
          <cell r="A1173">
            <v>81136102</v>
          </cell>
          <cell r="B1173">
            <v>233095.41</v>
          </cell>
        </row>
        <row r="1174">
          <cell r="A1174">
            <v>81136104</v>
          </cell>
          <cell r="B1174">
            <v>-237940.31</v>
          </cell>
        </row>
        <row r="1175">
          <cell r="A1175">
            <v>81136110</v>
          </cell>
          <cell r="B1175">
            <v>-161901.43</v>
          </cell>
        </row>
        <row r="1176">
          <cell r="A1176">
            <v>81136112</v>
          </cell>
          <cell r="B1176">
            <v>44688.28</v>
          </cell>
        </row>
        <row r="1177">
          <cell r="A1177">
            <v>81136200</v>
          </cell>
          <cell r="B1177">
            <v>-17499071.379999999</v>
          </cell>
        </row>
        <row r="1178">
          <cell r="A1178">
            <v>81136201</v>
          </cell>
          <cell r="B1178">
            <v>-83503.289999999994</v>
          </cell>
        </row>
        <row r="1179">
          <cell r="A1179">
            <v>81136202</v>
          </cell>
          <cell r="B1179">
            <v>2405562.2200000002</v>
          </cell>
        </row>
        <row r="1180">
          <cell r="A1180">
            <v>81136204</v>
          </cell>
          <cell r="B1180">
            <v>-369809.12</v>
          </cell>
        </row>
        <row r="1181">
          <cell r="A1181">
            <v>81136210</v>
          </cell>
          <cell r="B1181">
            <v>-2159471.71</v>
          </cell>
        </row>
        <row r="1182">
          <cell r="A1182">
            <v>81136211</v>
          </cell>
          <cell r="B1182">
            <v>54.29</v>
          </cell>
        </row>
        <row r="1183">
          <cell r="A1183">
            <v>81136212</v>
          </cell>
          <cell r="B1183">
            <v>-54410.2</v>
          </cell>
        </row>
        <row r="1184">
          <cell r="A1184">
            <v>81136214</v>
          </cell>
          <cell r="B1184">
            <v>-81374.789999999994</v>
          </cell>
        </row>
        <row r="1185">
          <cell r="A1185">
            <v>81136300</v>
          </cell>
          <cell r="B1185">
            <v>-32020.26</v>
          </cell>
        </row>
        <row r="1186">
          <cell r="A1186">
            <v>81136301</v>
          </cell>
          <cell r="B1186">
            <v>-342.74</v>
          </cell>
        </row>
        <row r="1187">
          <cell r="A1187">
            <v>81136302</v>
          </cell>
          <cell r="B1187">
            <v>230.67</v>
          </cell>
        </row>
        <row r="1188">
          <cell r="A1188">
            <v>81136310</v>
          </cell>
          <cell r="B1188">
            <v>-33669.4</v>
          </cell>
        </row>
        <row r="1189">
          <cell r="A1189">
            <v>81136311</v>
          </cell>
          <cell r="B1189">
            <v>-586.84</v>
          </cell>
        </row>
        <row r="1190">
          <cell r="A1190">
            <v>81136312</v>
          </cell>
          <cell r="B1190">
            <v>291.42</v>
          </cell>
        </row>
        <row r="1191">
          <cell r="A1191">
            <v>81136400</v>
          </cell>
          <cell r="B1191">
            <v>-62239.43</v>
          </cell>
        </row>
        <row r="1192">
          <cell r="A1192">
            <v>81136402</v>
          </cell>
          <cell r="B1192">
            <v>31205.22</v>
          </cell>
        </row>
        <row r="1193">
          <cell r="A1193">
            <v>81136404</v>
          </cell>
          <cell r="B1193">
            <v>-2933.78</v>
          </cell>
        </row>
        <row r="1194">
          <cell r="A1194">
            <v>81136500</v>
          </cell>
          <cell r="B1194">
            <v>0</v>
          </cell>
        </row>
        <row r="1195">
          <cell r="A1195">
            <v>81136502</v>
          </cell>
          <cell r="B1195">
            <v>736.21</v>
          </cell>
        </row>
        <row r="1196">
          <cell r="A1196">
            <v>81136504</v>
          </cell>
          <cell r="B1196">
            <v>-4604.01</v>
          </cell>
        </row>
        <row r="1197">
          <cell r="A1197">
            <v>81136700</v>
          </cell>
          <cell r="B1197">
            <v>-379890.82</v>
          </cell>
        </row>
        <row r="1198">
          <cell r="A1198">
            <v>81136701</v>
          </cell>
          <cell r="B1198">
            <v>-17486.21</v>
          </cell>
        </row>
        <row r="1199">
          <cell r="A1199">
            <v>81136702</v>
          </cell>
          <cell r="B1199">
            <v>-38239.919999999998</v>
          </cell>
        </row>
        <row r="1200">
          <cell r="A1200">
            <v>81136704</v>
          </cell>
          <cell r="B1200">
            <v>-564150.79</v>
          </cell>
        </row>
        <row r="1201">
          <cell r="A1201">
            <v>81137100</v>
          </cell>
          <cell r="B1201">
            <v>-1919924.19</v>
          </cell>
        </row>
        <row r="1202">
          <cell r="A1202">
            <v>81137102</v>
          </cell>
          <cell r="B1202">
            <v>1337509.55</v>
          </cell>
        </row>
        <row r="1203">
          <cell r="A1203">
            <v>81137104</v>
          </cell>
          <cell r="B1203">
            <v>-16190.14</v>
          </cell>
        </row>
        <row r="1204">
          <cell r="A1204">
            <v>81137110</v>
          </cell>
          <cell r="B1204">
            <v>-535.52</v>
          </cell>
        </row>
        <row r="1205">
          <cell r="A1205">
            <v>81137112</v>
          </cell>
          <cell r="B1205">
            <v>201.63</v>
          </cell>
        </row>
        <row r="1206">
          <cell r="A1206">
            <v>81138200</v>
          </cell>
          <cell r="B1206">
            <v>2573184.85</v>
          </cell>
        </row>
        <row r="1207">
          <cell r="A1207">
            <v>81138201</v>
          </cell>
          <cell r="B1207">
            <v>-143210.79999999999</v>
          </cell>
        </row>
        <row r="1208">
          <cell r="A1208">
            <v>81138210</v>
          </cell>
          <cell r="B1208">
            <v>1242893.21</v>
          </cell>
        </row>
        <row r="1209">
          <cell r="A1209">
            <v>81138211</v>
          </cell>
          <cell r="B1209">
            <v>-103513.74</v>
          </cell>
        </row>
        <row r="1210">
          <cell r="A1210">
            <v>81139100</v>
          </cell>
          <cell r="B1210">
            <v>-230146.6</v>
          </cell>
        </row>
        <row r="1211">
          <cell r="A1211">
            <v>81139104</v>
          </cell>
          <cell r="B1211">
            <v>-6853.04</v>
          </cell>
        </row>
        <row r="1212">
          <cell r="A1212">
            <v>81139110</v>
          </cell>
          <cell r="B1212">
            <v>-197638.24</v>
          </cell>
        </row>
        <row r="1213">
          <cell r="A1213">
            <v>81139114</v>
          </cell>
          <cell r="B1213">
            <v>-1383.59</v>
          </cell>
        </row>
        <row r="1214">
          <cell r="A1214">
            <v>81140200</v>
          </cell>
          <cell r="B1214">
            <v>-1527365.25</v>
          </cell>
        </row>
        <row r="1215">
          <cell r="A1215">
            <v>81140202</v>
          </cell>
          <cell r="B1215">
            <v>446109.81</v>
          </cell>
        </row>
        <row r="1216">
          <cell r="A1216">
            <v>81140204</v>
          </cell>
          <cell r="B1216">
            <v>-230893.1</v>
          </cell>
        </row>
        <row r="1217">
          <cell r="A1217">
            <v>81140210</v>
          </cell>
          <cell r="B1217">
            <v>-105521.69</v>
          </cell>
        </row>
        <row r="1218">
          <cell r="A1218">
            <v>81140212</v>
          </cell>
          <cell r="B1218">
            <v>43709.79</v>
          </cell>
        </row>
        <row r="1219">
          <cell r="A1219">
            <v>81140214</v>
          </cell>
          <cell r="B1219">
            <v>-2312.33</v>
          </cell>
        </row>
        <row r="1220">
          <cell r="A1220">
            <v>81140300</v>
          </cell>
          <cell r="B1220">
            <v>-7501.18</v>
          </cell>
        </row>
        <row r="1221">
          <cell r="A1221">
            <v>81140302</v>
          </cell>
          <cell r="B1221">
            <v>1760.45</v>
          </cell>
        </row>
        <row r="1222">
          <cell r="A1222">
            <v>81140310</v>
          </cell>
          <cell r="B1222">
            <v>-308.83</v>
          </cell>
        </row>
        <row r="1223">
          <cell r="A1223">
            <v>81140312</v>
          </cell>
          <cell r="B1223">
            <v>127.49</v>
          </cell>
        </row>
        <row r="1224">
          <cell r="A1224">
            <v>81144000</v>
          </cell>
          <cell r="B1224">
            <v>-2.5299999999999998</v>
          </cell>
        </row>
        <row r="1225">
          <cell r="A1225">
            <v>81144002</v>
          </cell>
          <cell r="B1225">
            <v>1.57</v>
          </cell>
        </row>
        <row r="1226">
          <cell r="A1226">
            <v>81144010</v>
          </cell>
          <cell r="B1226">
            <v>-3568.51</v>
          </cell>
        </row>
        <row r="1227">
          <cell r="A1227">
            <v>81144012</v>
          </cell>
          <cell r="B1227">
            <v>2730.81</v>
          </cell>
        </row>
        <row r="1228">
          <cell r="A1228">
            <v>81144100</v>
          </cell>
          <cell r="B1228">
            <v>-43696117.780000001</v>
          </cell>
        </row>
        <row r="1229">
          <cell r="A1229">
            <v>81144101</v>
          </cell>
          <cell r="B1229">
            <v>-28986413.489999998</v>
          </cell>
        </row>
        <row r="1230">
          <cell r="A1230">
            <v>81144102</v>
          </cell>
          <cell r="B1230">
            <v>33936052.939999998</v>
          </cell>
        </row>
        <row r="1231">
          <cell r="A1231">
            <v>81144104</v>
          </cell>
          <cell r="B1231">
            <v>-5937178.8799999999</v>
          </cell>
        </row>
        <row r="1232">
          <cell r="A1232">
            <v>81144110</v>
          </cell>
          <cell r="B1232">
            <v>-2601.14</v>
          </cell>
        </row>
        <row r="1233">
          <cell r="A1233">
            <v>81144200</v>
          </cell>
          <cell r="B1233">
            <v>-922827</v>
          </cell>
        </row>
        <row r="1234">
          <cell r="A1234">
            <v>81144201</v>
          </cell>
          <cell r="B1234">
            <v>-71.040000000000006</v>
          </cell>
        </row>
        <row r="1235">
          <cell r="A1235">
            <v>81144202</v>
          </cell>
          <cell r="B1235">
            <v>140827.39000000001</v>
          </cell>
        </row>
        <row r="1236">
          <cell r="A1236">
            <v>81144204</v>
          </cell>
          <cell r="B1236">
            <v>-445817.99</v>
          </cell>
        </row>
        <row r="1237">
          <cell r="A1237">
            <v>81144300</v>
          </cell>
          <cell r="B1237">
            <v>-7913346.0300000003</v>
          </cell>
        </row>
        <row r="1238">
          <cell r="A1238">
            <v>81144301</v>
          </cell>
          <cell r="B1238">
            <v>-1143746.21</v>
          </cell>
        </row>
        <row r="1239">
          <cell r="A1239">
            <v>81144302</v>
          </cell>
          <cell r="B1239">
            <v>780909.23</v>
          </cell>
        </row>
        <row r="1240">
          <cell r="A1240">
            <v>81144304</v>
          </cell>
          <cell r="B1240">
            <v>-723958.44</v>
          </cell>
        </row>
        <row r="1241">
          <cell r="A1241">
            <v>81144310</v>
          </cell>
          <cell r="B1241">
            <v>-2360330.4300000002</v>
          </cell>
        </row>
        <row r="1242">
          <cell r="A1242">
            <v>81144311</v>
          </cell>
          <cell r="B1242">
            <v>-87236.78</v>
          </cell>
        </row>
        <row r="1243">
          <cell r="A1243">
            <v>81144312</v>
          </cell>
          <cell r="B1243">
            <v>180882.96</v>
          </cell>
        </row>
        <row r="1244">
          <cell r="A1244">
            <v>81144314</v>
          </cell>
          <cell r="B1244">
            <v>-13784.94</v>
          </cell>
        </row>
        <row r="1245">
          <cell r="A1245">
            <v>81144400</v>
          </cell>
          <cell r="B1245">
            <v>-1650976.93</v>
          </cell>
        </row>
        <row r="1246">
          <cell r="A1246">
            <v>81144404</v>
          </cell>
          <cell r="B1246">
            <v>-637085.82999999996</v>
          </cell>
        </row>
        <row r="1247">
          <cell r="A1247">
            <v>81144600</v>
          </cell>
          <cell r="B1247">
            <v>-200866.4</v>
          </cell>
        </row>
        <row r="1248">
          <cell r="A1248">
            <v>81144601</v>
          </cell>
          <cell r="B1248">
            <v>-9274.44</v>
          </cell>
        </row>
        <row r="1249">
          <cell r="A1249">
            <v>81144602</v>
          </cell>
          <cell r="B1249">
            <v>13677.65</v>
          </cell>
        </row>
        <row r="1250">
          <cell r="A1250">
            <v>81144604</v>
          </cell>
          <cell r="B1250">
            <v>-22786.26</v>
          </cell>
        </row>
        <row r="1251">
          <cell r="A1251">
            <v>81144900</v>
          </cell>
          <cell r="B1251">
            <v>-553503.35</v>
          </cell>
        </row>
        <row r="1252">
          <cell r="A1252">
            <v>81144901</v>
          </cell>
          <cell r="B1252">
            <v>-1167295.94</v>
          </cell>
        </row>
        <row r="1253">
          <cell r="A1253">
            <v>81144902</v>
          </cell>
          <cell r="B1253">
            <v>918155.35</v>
          </cell>
        </row>
        <row r="1254">
          <cell r="A1254">
            <v>81144904</v>
          </cell>
          <cell r="B1254">
            <v>-305107.81</v>
          </cell>
        </row>
        <row r="1255">
          <cell r="A1255">
            <v>81144994</v>
          </cell>
          <cell r="B1255">
            <v>-3269.91</v>
          </cell>
        </row>
        <row r="1256">
          <cell r="A1256">
            <v>81145000</v>
          </cell>
          <cell r="B1256">
            <v>-665528.28</v>
          </cell>
        </row>
        <row r="1257">
          <cell r="A1257">
            <v>81145001</v>
          </cell>
          <cell r="B1257">
            <v>-559768.68999999994</v>
          </cell>
        </row>
        <row r="1258">
          <cell r="A1258">
            <v>81145002</v>
          </cell>
          <cell r="B1258">
            <v>627455.37</v>
          </cell>
        </row>
        <row r="1259">
          <cell r="A1259">
            <v>81145004</v>
          </cell>
          <cell r="B1259">
            <v>-106745.47</v>
          </cell>
        </row>
        <row r="1260">
          <cell r="A1260">
            <v>81145100</v>
          </cell>
          <cell r="B1260">
            <v>-17202.919999999998</v>
          </cell>
        </row>
        <row r="1261">
          <cell r="A1261">
            <v>81145102</v>
          </cell>
          <cell r="B1261">
            <v>-9212.5499999999993</v>
          </cell>
        </row>
        <row r="1262">
          <cell r="A1262">
            <v>81145104</v>
          </cell>
          <cell r="B1262">
            <v>-37625.519999999997</v>
          </cell>
        </row>
        <row r="1263">
          <cell r="A1263">
            <v>81145200</v>
          </cell>
          <cell r="B1263">
            <v>-26040.02</v>
          </cell>
        </row>
        <row r="1264">
          <cell r="A1264">
            <v>81145202</v>
          </cell>
          <cell r="B1264">
            <v>8511.34</v>
          </cell>
        </row>
        <row r="1265">
          <cell r="A1265">
            <v>81145204</v>
          </cell>
          <cell r="B1265">
            <v>-59506.12</v>
          </cell>
        </row>
        <row r="1266">
          <cell r="A1266">
            <v>81145300</v>
          </cell>
          <cell r="B1266">
            <v>-303012.90999999997</v>
          </cell>
        </row>
        <row r="1267">
          <cell r="A1267">
            <v>81145302</v>
          </cell>
          <cell r="B1267">
            <v>-38490.93</v>
          </cell>
        </row>
        <row r="1268">
          <cell r="A1268">
            <v>81145304</v>
          </cell>
          <cell r="B1268">
            <v>-388278.28</v>
          </cell>
        </row>
        <row r="1269">
          <cell r="A1269">
            <v>81145400</v>
          </cell>
          <cell r="B1269">
            <v>-1584.89</v>
          </cell>
        </row>
        <row r="1270">
          <cell r="A1270">
            <v>81145402</v>
          </cell>
          <cell r="B1270">
            <v>-963.69</v>
          </cell>
        </row>
        <row r="1271">
          <cell r="A1271">
            <v>81145404</v>
          </cell>
          <cell r="B1271">
            <v>-16140.49</v>
          </cell>
        </row>
        <row r="1272">
          <cell r="A1272">
            <v>81145500</v>
          </cell>
          <cell r="B1272">
            <v>-31901.06</v>
          </cell>
        </row>
        <row r="1273">
          <cell r="A1273">
            <v>81145502</v>
          </cell>
          <cell r="B1273">
            <v>-8695.67</v>
          </cell>
        </row>
        <row r="1274">
          <cell r="A1274">
            <v>81145504</v>
          </cell>
          <cell r="B1274">
            <v>-116716.16</v>
          </cell>
        </row>
        <row r="1275">
          <cell r="A1275">
            <v>81145601</v>
          </cell>
          <cell r="B1275">
            <v>-4648.6400000000003</v>
          </cell>
        </row>
        <row r="1276">
          <cell r="A1276">
            <v>81145602</v>
          </cell>
          <cell r="B1276">
            <v>4422.3900000000003</v>
          </cell>
        </row>
        <row r="1277">
          <cell r="A1277">
            <v>81145700</v>
          </cell>
          <cell r="B1277">
            <v>-17466340.120000001</v>
          </cell>
        </row>
        <row r="1278">
          <cell r="A1278">
            <v>81145701</v>
          </cell>
          <cell r="B1278">
            <v>-14313898.18</v>
          </cell>
        </row>
        <row r="1279">
          <cell r="A1279">
            <v>81145702</v>
          </cell>
          <cell r="B1279">
            <v>16905735.57</v>
          </cell>
        </row>
        <row r="1280">
          <cell r="A1280">
            <v>81145704</v>
          </cell>
          <cell r="B1280">
            <v>-1992029.85</v>
          </cell>
        </row>
        <row r="1281">
          <cell r="A1281">
            <v>81145800</v>
          </cell>
          <cell r="B1281">
            <v>-254018.13</v>
          </cell>
        </row>
        <row r="1282">
          <cell r="A1282">
            <v>81145801</v>
          </cell>
          <cell r="B1282">
            <v>-2676.6</v>
          </cell>
        </row>
        <row r="1283">
          <cell r="A1283">
            <v>81145802</v>
          </cell>
          <cell r="B1283">
            <v>7709.04</v>
          </cell>
        </row>
        <row r="1284">
          <cell r="A1284">
            <v>81146700</v>
          </cell>
          <cell r="B1284">
            <v>-20079.11</v>
          </cell>
        </row>
        <row r="1285">
          <cell r="A1285">
            <v>81146701</v>
          </cell>
          <cell r="B1285">
            <v>-1097.0999999999999</v>
          </cell>
        </row>
        <row r="1286">
          <cell r="A1286">
            <v>81146702</v>
          </cell>
          <cell r="B1286">
            <v>2486.62</v>
          </cell>
        </row>
        <row r="1287">
          <cell r="A1287">
            <v>81146704</v>
          </cell>
          <cell r="B1287">
            <v>-10752.02</v>
          </cell>
        </row>
        <row r="1288">
          <cell r="A1288">
            <v>81230100</v>
          </cell>
          <cell r="B1288">
            <v>-160532400.72</v>
          </cell>
        </row>
        <row r="1289">
          <cell r="A1289">
            <v>81230101</v>
          </cell>
          <cell r="B1289">
            <v>-11163986.74</v>
          </cell>
        </row>
        <row r="1290">
          <cell r="A1290">
            <v>81230110</v>
          </cell>
          <cell r="B1290">
            <v>-4243361.41</v>
          </cell>
        </row>
        <row r="1291">
          <cell r="A1291">
            <v>81230111</v>
          </cell>
          <cell r="B1291">
            <v>-87308.93</v>
          </cell>
        </row>
        <row r="1292">
          <cell r="A1292">
            <v>81230200</v>
          </cell>
          <cell r="B1292">
            <v>-15835707.65</v>
          </cell>
        </row>
        <row r="1293">
          <cell r="A1293">
            <v>81230201</v>
          </cell>
          <cell r="B1293">
            <v>-736830.65</v>
          </cell>
        </row>
        <row r="1294">
          <cell r="A1294">
            <v>81230210</v>
          </cell>
          <cell r="B1294">
            <v>-5488426.3700000001</v>
          </cell>
        </row>
        <row r="1295">
          <cell r="A1295">
            <v>81230211</v>
          </cell>
          <cell r="B1295">
            <v>-150142.64000000001</v>
          </cell>
        </row>
        <row r="1296">
          <cell r="A1296">
            <v>81230300</v>
          </cell>
          <cell r="B1296">
            <v>-13374548.1</v>
          </cell>
        </row>
        <row r="1297">
          <cell r="A1297">
            <v>81230301</v>
          </cell>
          <cell r="B1297">
            <v>-1649735.41</v>
          </cell>
        </row>
        <row r="1298">
          <cell r="A1298">
            <v>81230310</v>
          </cell>
          <cell r="B1298">
            <v>-1801370.35</v>
          </cell>
        </row>
        <row r="1299">
          <cell r="A1299">
            <v>81230311</v>
          </cell>
          <cell r="B1299">
            <v>-247971.11</v>
          </cell>
        </row>
        <row r="1300">
          <cell r="A1300">
            <v>81230700</v>
          </cell>
          <cell r="B1300">
            <v>-632899.5</v>
          </cell>
        </row>
        <row r="1301">
          <cell r="A1301">
            <v>81230701</v>
          </cell>
          <cell r="B1301">
            <v>-7506.63</v>
          </cell>
        </row>
        <row r="1302">
          <cell r="A1302">
            <v>81230900</v>
          </cell>
          <cell r="B1302">
            <v>-1390417.8</v>
          </cell>
        </row>
        <row r="1303">
          <cell r="A1303">
            <v>81230901</v>
          </cell>
          <cell r="B1303">
            <v>-29502.49</v>
          </cell>
        </row>
        <row r="1304">
          <cell r="A1304">
            <v>81230910</v>
          </cell>
          <cell r="B1304">
            <v>-11235417.91</v>
          </cell>
        </row>
        <row r="1305">
          <cell r="A1305">
            <v>81230911</v>
          </cell>
          <cell r="B1305">
            <v>-59244.29</v>
          </cell>
        </row>
        <row r="1306">
          <cell r="A1306">
            <v>81231100</v>
          </cell>
          <cell r="B1306">
            <v>-1500</v>
          </cell>
        </row>
        <row r="1307">
          <cell r="A1307">
            <v>81231400</v>
          </cell>
          <cell r="B1307">
            <v>-1750</v>
          </cell>
        </row>
        <row r="1308">
          <cell r="A1308">
            <v>81231500</v>
          </cell>
          <cell r="B1308">
            <v>-130422.11</v>
          </cell>
        </row>
        <row r="1309">
          <cell r="A1309">
            <v>81231510</v>
          </cell>
          <cell r="B1309">
            <v>-2095.48</v>
          </cell>
        </row>
        <row r="1310">
          <cell r="A1310">
            <v>81231610</v>
          </cell>
          <cell r="B1310">
            <v>-45139.68</v>
          </cell>
        </row>
        <row r="1311">
          <cell r="A1311">
            <v>81231800</v>
          </cell>
          <cell r="B1311">
            <v>-55635.26</v>
          </cell>
        </row>
        <row r="1312">
          <cell r="A1312">
            <v>81231810</v>
          </cell>
          <cell r="B1312">
            <v>-162256.39000000001</v>
          </cell>
        </row>
        <row r="1313">
          <cell r="A1313">
            <v>81232000</v>
          </cell>
          <cell r="B1313">
            <v>-6970541.0700000003</v>
          </cell>
        </row>
        <row r="1314">
          <cell r="A1314">
            <v>81232001</v>
          </cell>
          <cell r="B1314">
            <v>-527192.99</v>
          </cell>
        </row>
        <row r="1315">
          <cell r="A1315">
            <v>81232010</v>
          </cell>
          <cell r="B1315">
            <v>-1741686.07</v>
          </cell>
        </row>
        <row r="1316">
          <cell r="A1316">
            <v>81232011</v>
          </cell>
          <cell r="B1316">
            <v>-5964.78</v>
          </cell>
        </row>
        <row r="1317">
          <cell r="A1317">
            <v>81232590</v>
          </cell>
          <cell r="B1317">
            <v>-540294.02</v>
          </cell>
        </row>
        <row r="1318">
          <cell r="A1318">
            <v>81240100</v>
          </cell>
          <cell r="B1318">
            <v>-88227638.420000002</v>
          </cell>
        </row>
        <row r="1319">
          <cell r="A1319">
            <v>81240101</v>
          </cell>
          <cell r="B1319">
            <v>-869163.46</v>
          </cell>
        </row>
        <row r="1320">
          <cell r="A1320">
            <v>81240110</v>
          </cell>
          <cell r="B1320">
            <v>-7574796.96</v>
          </cell>
        </row>
        <row r="1321">
          <cell r="A1321">
            <v>81240111</v>
          </cell>
          <cell r="B1321">
            <v>-24446.37</v>
          </cell>
        </row>
        <row r="1322">
          <cell r="A1322">
            <v>81240190</v>
          </cell>
          <cell r="B1322">
            <v>-5760.3</v>
          </cell>
        </row>
        <row r="1323">
          <cell r="A1323">
            <v>81240200</v>
          </cell>
          <cell r="B1323">
            <v>-4364045.4800000004</v>
          </cell>
        </row>
        <row r="1324">
          <cell r="A1324">
            <v>81240201</v>
          </cell>
          <cell r="B1324">
            <v>4152.47</v>
          </cell>
        </row>
        <row r="1325">
          <cell r="A1325">
            <v>81240209</v>
          </cell>
          <cell r="B1325">
            <v>-5.56</v>
          </cell>
        </row>
        <row r="1326">
          <cell r="A1326">
            <v>81240210</v>
          </cell>
          <cell r="B1326">
            <v>-461907.86</v>
          </cell>
        </row>
        <row r="1327">
          <cell r="A1327">
            <v>81240211</v>
          </cell>
          <cell r="B1327">
            <v>-299.14</v>
          </cell>
        </row>
        <row r="1328">
          <cell r="A1328">
            <v>81240700</v>
          </cell>
          <cell r="B1328">
            <v>-13550857.560000001</v>
          </cell>
        </row>
        <row r="1329">
          <cell r="A1329">
            <v>81240701</v>
          </cell>
          <cell r="B1329">
            <v>-199729.84</v>
          </cell>
        </row>
        <row r="1330">
          <cell r="A1330">
            <v>81240709</v>
          </cell>
          <cell r="B1330">
            <v>-48060.639999999999</v>
          </cell>
        </row>
        <row r="1331">
          <cell r="A1331">
            <v>81240900</v>
          </cell>
          <cell r="B1331">
            <v>-791985</v>
          </cell>
        </row>
        <row r="1332">
          <cell r="A1332">
            <v>81240901</v>
          </cell>
          <cell r="B1332">
            <v>-435</v>
          </cell>
        </row>
        <row r="1333">
          <cell r="A1333">
            <v>81240910</v>
          </cell>
          <cell r="B1333">
            <v>-4120483.42</v>
          </cell>
        </row>
        <row r="1334">
          <cell r="A1334">
            <v>81240911</v>
          </cell>
          <cell r="B1334">
            <v>-2885</v>
          </cell>
        </row>
        <row r="1335">
          <cell r="A1335">
            <v>81241100</v>
          </cell>
          <cell r="B1335">
            <v>-1972702.82</v>
          </cell>
        </row>
        <row r="1336">
          <cell r="A1336">
            <v>81241610</v>
          </cell>
          <cell r="B1336">
            <v>-9720</v>
          </cell>
        </row>
        <row r="1337">
          <cell r="A1337">
            <v>81242110</v>
          </cell>
          <cell r="B1337">
            <v>-90863.12</v>
          </cell>
        </row>
        <row r="1338">
          <cell r="A1338">
            <v>81249900</v>
          </cell>
          <cell r="B1338">
            <v>-166135.16</v>
          </cell>
        </row>
        <row r="1339">
          <cell r="A1339">
            <v>81700060</v>
          </cell>
          <cell r="B1339">
            <v>-27273.85</v>
          </cell>
        </row>
        <row r="1340">
          <cell r="A1340">
            <v>81700100</v>
          </cell>
          <cell r="B1340">
            <v>-94083.07</v>
          </cell>
        </row>
        <row r="1341">
          <cell r="A1341">
            <v>81700992</v>
          </cell>
          <cell r="B1341">
            <v>-800000</v>
          </cell>
        </row>
        <row r="1342">
          <cell r="A1342">
            <v>81700993</v>
          </cell>
          <cell r="B1342">
            <v>-180000</v>
          </cell>
        </row>
        <row r="1343">
          <cell r="A1343">
            <v>81700995</v>
          </cell>
          <cell r="B1343">
            <v>-18011.86</v>
          </cell>
        </row>
        <row r="1344">
          <cell r="A1344">
            <v>81700996</v>
          </cell>
          <cell r="B1344">
            <v>-96410.33</v>
          </cell>
        </row>
        <row r="1345">
          <cell r="A1345">
            <v>81700997</v>
          </cell>
          <cell r="B1345">
            <v>-342868.44</v>
          </cell>
        </row>
        <row r="1346">
          <cell r="A1346">
            <v>81700998</v>
          </cell>
          <cell r="B1346">
            <v>-2346094.61</v>
          </cell>
        </row>
        <row r="1347">
          <cell r="A1347">
            <v>81719000</v>
          </cell>
          <cell r="B1347">
            <v>6165.98</v>
          </cell>
        </row>
        <row r="1348">
          <cell r="A1348">
            <v>81725120</v>
          </cell>
          <cell r="B1348">
            <v>-11220.01</v>
          </cell>
        </row>
        <row r="1349">
          <cell r="A1349">
            <v>81740020</v>
          </cell>
          <cell r="B1349">
            <v>-374750</v>
          </cell>
        </row>
        <row r="1350">
          <cell r="A1350">
            <v>81740030</v>
          </cell>
          <cell r="B1350">
            <v>-1447150</v>
          </cell>
        </row>
        <row r="1351">
          <cell r="A1351">
            <v>81740050</v>
          </cell>
          <cell r="B1351">
            <v>-318018.65000000002</v>
          </cell>
        </row>
        <row r="1352">
          <cell r="A1352">
            <v>81750000</v>
          </cell>
          <cell r="B1352">
            <v>-199796.9</v>
          </cell>
        </row>
        <row r="1353">
          <cell r="A1353">
            <v>81768000</v>
          </cell>
          <cell r="B1353">
            <v>-60</v>
          </cell>
        </row>
        <row r="1354">
          <cell r="A1354">
            <v>82050100</v>
          </cell>
          <cell r="B1354">
            <v>-0.63</v>
          </cell>
        </row>
        <row r="1355">
          <cell r="A1355">
            <v>82060100</v>
          </cell>
          <cell r="B1355">
            <v>-309.82</v>
          </cell>
        </row>
        <row r="1356">
          <cell r="A1356">
            <v>82064500</v>
          </cell>
          <cell r="B1356">
            <v>-4382.53</v>
          </cell>
        </row>
        <row r="1357">
          <cell r="A1357">
            <v>82064501</v>
          </cell>
          <cell r="B1357">
            <v>-1213.19</v>
          </cell>
        </row>
        <row r="1358">
          <cell r="A1358">
            <v>82160100</v>
          </cell>
          <cell r="B1358">
            <v>-40.229999999999997</v>
          </cell>
        </row>
        <row r="1359">
          <cell r="A1359">
            <v>82160102</v>
          </cell>
          <cell r="B1359">
            <v>1.45</v>
          </cell>
        </row>
        <row r="1360">
          <cell r="A1360">
            <v>82250100</v>
          </cell>
          <cell r="B1360">
            <v>-4146.68</v>
          </cell>
        </row>
        <row r="1361">
          <cell r="A1361">
            <v>82250900</v>
          </cell>
          <cell r="B1361">
            <v>-449.86</v>
          </cell>
        </row>
        <row r="1362">
          <cell r="A1362">
            <v>82250910</v>
          </cell>
          <cell r="B1362">
            <v>-380</v>
          </cell>
        </row>
        <row r="1363">
          <cell r="A1363">
            <v>82260100</v>
          </cell>
          <cell r="B1363">
            <v>-57079.62</v>
          </cell>
        </row>
        <row r="1364">
          <cell r="A1364">
            <v>82260101</v>
          </cell>
          <cell r="B1364">
            <v>-50</v>
          </cell>
        </row>
        <row r="1365">
          <cell r="A1365">
            <v>82260900</v>
          </cell>
          <cell r="B1365">
            <v>-2260.0300000000002</v>
          </cell>
        </row>
        <row r="1366">
          <cell r="A1366">
            <v>82260910</v>
          </cell>
          <cell r="B1366">
            <v>-80</v>
          </cell>
        </row>
        <row r="1367">
          <cell r="A1367">
            <v>83000000</v>
          </cell>
          <cell r="B1367">
            <v>-4553684.82</v>
          </cell>
        </row>
        <row r="1368">
          <cell r="A1368">
            <v>83102101</v>
          </cell>
          <cell r="B1368">
            <v>-64506.13</v>
          </cell>
        </row>
        <row r="1369">
          <cell r="A1369">
            <v>83102201</v>
          </cell>
          <cell r="B1369">
            <v>-1962101.61</v>
          </cell>
        </row>
        <row r="1370">
          <cell r="A1370">
            <v>83102301</v>
          </cell>
          <cell r="B1370">
            <v>-990673.23</v>
          </cell>
        </row>
        <row r="1371">
          <cell r="A1371">
            <v>83102401</v>
          </cell>
          <cell r="B1371">
            <v>-194306.38</v>
          </cell>
        </row>
        <row r="1372">
          <cell r="A1372">
            <v>83103101</v>
          </cell>
          <cell r="B1372">
            <v>-16740.009999999998</v>
          </cell>
        </row>
        <row r="1373">
          <cell r="A1373">
            <v>83103201</v>
          </cell>
          <cell r="B1373">
            <v>-2277849.75</v>
          </cell>
        </row>
        <row r="1374">
          <cell r="A1374">
            <v>83103301</v>
          </cell>
          <cell r="B1374">
            <v>-298537.84999999998</v>
          </cell>
        </row>
        <row r="1375">
          <cell r="A1375">
            <v>83103401</v>
          </cell>
          <cell r="B1375">
            <v>-104982.36</v>
          </cell>
        </row>
        <row r="1376">
          <cell r="A1376">
            <v>83111000</v>
          </cell>
          <cell r="B1376">
            <v>-41110.6</v>
          </cell>
        </row>
        <row r="1377">
          <cell r="A1377">
            <v>83111101</v>
          </cell>
          <cell r="B1377">
            <v>-1474.89</v>
          </cell>
        </row>
        <row r="1378">
          <cell r="A1378">
            <v>83111201</v>
          </cell>
          <cell r="B1378">
            <v>-19800.39</v>
          </cell>
        </row>
        <row r="1379">
          <cell r="A1379">
            <v>83112000</v>
          </cell>
          <cell r="B1379">
            <v>-21.62</v>
          </cell>
        </row>
        <row r="1380">
          <cell r="A1380">
            <v>83113101</v>
          </cell>
          <cell r="B1380">
            <v>-300</v>
          </cell>
        </row>
        <row r="1381">
          <cell r="A1381">
            <v>83113201</v>
          </cell>
          <cell r="B1381">
            <v>468.2</v>
          </cell>
        </row>
        <row r="1382">
          <cell r="A1382">
            <v>83210000</v>
          </cell>
          <cell r="B1382">
            <v>56292460.950000003</v>
          </cell>
        </row>
        <row r="1383">
          <cell r="A1383">
            <v>83211000</v>
          </cell>
          <cell r="B1383">
            <v>-184566412.91</v>
          </cell>
        </row>
        <row r="1384">
          <cell r="A1384">
            <v>83212000</v>
          </cell>
          <cell r="B1384">
            <v>-20367942.629999999</v>
          </cell>
        </row>
        <row r="1385">
          <cell r="A1385">
            <v>83213000</v>
          </cell>
          <cell r="B1385">
            <v>-17129996.170000002</v>
          </cell>
        </row>
        <row r="1386">
          <cell r="A1386">
            <v>83215000</v>
          </cell>
          <cell r="B1386">
            <v>36190.39</v>
          </cell>
        </row>
        <row r="1387">
          <cell r="A1387">
            <v>83300000</v>
          </cell>
          <cell r="B1387">
            <v>-190602.8</v>
          </cell>
        </row>
        <row r="1388">
          <cell r="A1388">
            <v>83310000</v>
          </cell>
          <cell r="B1388">
            <v>-577250</v>
          </cell>
        </row>
        <row r="1389">
          <cell r="A1389">
            <v>83434433</v>
          </cell>
          <cell r="B1389">
            <v>983.24</v>
          </cell>
        </row>
        <row r="1390">
          <cell r="A1390">
            <v>83436433</v>
          </cell>
          <cell r="B1390">
            <v>-763.28</v>
          </cell>
        </row>
        <row r="1391">
          <cell r="A1391">
            <v>83436633</v>
          </cell>
          <cell r="B1391">
            <v>-3053.31</v>
          </cell>
        </row>
        <row r="1392">
          <cell r="A1392">
            <v>83600000</v>
          </cell>
          <cell r="B1392">
            <v>-1001591.48</v>
          </cell>
        </row>
        <row r="1393">
          <cell r="A1393">
            <v>84022200</v>
          </cell>
          <cell r="B1393">
            <v>-39596.85</v>
          </cell>
        </row>
        <row r="1394">
          <cell r="A1394">
            <v>84022210</v>
          </cell>
          <cell r="B1394">
            <v>-5913.96</v>
          </cell>
        </row>
        <row r="1395">
          <cell r="A1395">
            <v>84032200</v>
          </cell>
          <cell r="B1395">
            <v>-719378.03</v>
          </cell>
        </row>
        <row r="1396">
          <cell r="A1396">
            <v>84032210</v>
          </cell>
          <cell r="B1396">
            <v>-7492.88</v>
          </cell>
        </row>
        <row r="1397">
          <cell r="A1397">
            <v>84042100</v>
          </cell>
          <cell r="B1397">
            <v>-8470586.7799999993</v>
          </cell>
        </row>
        <row r="1398">
          <cell r="A1398">
            <v>84042109</v>
          </cell>
          <cell r="B1398">
            <v>-190.94</v>
          </cell>
        </row>
        <row r="1399">
          <cell r="A1399">
            <v>84042110</v>
          </cell>
          <cell r="B1399">
            <v>-503252.45</v>
          </cell>
        </row>
        <row r="1400">
          <cell r="A1400">
            <v>84062200</v>
          </cell>
          <cell r="B1400">
            <v>-171.34</v>
          </cell>
        </row>
        <row r="1401">
          <cell r="A1401">
            <v>84100000</v>
          </cell>
          <cell r="B1401">
            <v>-301675897.08999997</v>
          </cell>
        </row>
        <row r="1402">
          <cell r="A1402">
            <v>84101000</v>
          </cell>
          <cell r="B1402">
            <v>-523156287.68000001</v>
          </cell>
        </row>
        <row r="1403">
          <cell r="A1403">
            <v>84103000</v>
          </cell>
          <cell r="B1403">
            <v>-3.05</v>
          </cell>
        </row>
        <row r="1404">
          <cell r="A1404">
            <v>84110201</v>
          </cell>
          <cell r="B1404">
            <v>-16308741.369999999</v>
          </cell>
        </row>
        <row r="1405">
          <cell r="A1405">
            <v>84110202</v>
          </cell>
          <cell r="B1405">
            <v>-331453.62</v>
          </cell>
        </row>
        <row r="1406">
          <cell r="A1406">
            <v>84110206</v>
          </cell>
          <cell r="B1406">
            <v>-980598.28</v>
          </cell>
        </row>
        <row r="1407">
          <cell r="A1407">
            <v>84110207</v>
          </cell>
          <cell r="B1407">
            <v>-4090705.4</v>
          </cell>
        </row>
        <row r="1408">
          <cell r="A1408">
            <v>84110211</v>
          </cell>
          <cell r="B1408">
            <v>-1050.8499999999999</v>
          </cell>
        </row>
        <row r="1409">
          <cell r="A1409">
            <v>84110213</v>
          </cell>
          <cell r="B1409">
            <v>-43775749.780000001</v>
          </cell>
        </row>
        <row r="1410">
          <cell r="A1410">
            <v>84110484</v>
          </cell>
          <cell r="B1410">
            <v>-536781.34</v>
          </cell>
        </row>
        <row r="1411">
          <cell r="A1411">
            <v>84110613</v>
          </cell>
          <cell r="B1411">
            <v>-3.88</v>
          </cell>
        </row>
        <row r="1412">
          <cell r="A1412">
            <v>84110627</v>
          </cell>
          <cell r="B1412">
            <v>-541557.13</v>
          </cell>
        </row>
        <row r="1413">
          <cell r="A1413">
            <v>84110633</v>
          </cell>
          <cell r="B1413">
            <v>-9348.56</v>
          </cell>
        </row>
        <row r="1414">
          <cell r="A1414">
            <v>84110682</v>
          </cell>
          <cell r="B1414">
            <v>-2635623.1800000002</v>
          </cell>
        </row>
        <row r="1415">
          <cell r="A1415">
            <v>84110781</v>
          </cell>
          <cell r="B1415">
            <v>-17673612.640000001</v>
          </cell>
        </row>
        <row r="1416">
          <cell r="A1416">
            <v>84110784</v>
          </cell>
          <cell r="B1416">
            <v>-26838390.030000001</v>
          </cell>
        </row>
        <row r="1417">
          <cell r="A1417">
            <v>84110787</v>
          </cell>
          <cell r="B1417">
            <v>-1514845686.0999999</v>
          </cell>
        </row>
        <row r="1418">
          <cell r="A1418">
            <v>84110788</v>
          </cell>
          <cell r="B1418">
            <v>-17989504.600000001</v>
          </cell>
        </row>
        <row r="1419">
          <cell r="A1419">
            <v>84110789</v>
          </cell>
          <cell r="B1419">
            <v>-706273862.53999996</v>
          </cell>
        </row>
        <row r="1420">
          <cell r="A1420">
            <v>84110792</v>
          </cell>
          <cell r="B1420">
            <v>-54112125.590000004</v>
          </cell>
        </row>
        <row r="1421">
          <cell r="A1421">
            <v>84110796</v>
          </cell>
          <cell r="B1421">
            <v>-210025495.24000001</v>
          </cell>
        </row>
        <row r="1422">
          <cell r="A1422">
            <v>84110797</v>
          </cell>
          <cell r="B1422">
            <v>-1080980002.78</v>
          </cell>
        </row>
        <row r="1423">
          <cell r="A1423">
            <v>84110798</v>
          </cell>
          <cell r="B1423">
            <v>-162213091.22</v>
          </cell>
        </row>
        <row r="1424">
          <cell r="A1424">
            <v>84110978</v>
          </cell>
          <cell r="B1424">
            <v>-3447283580.9299998</v>
          </cell>
        </row>
        <row r="1425">
          <cell r="A1425">
            <v>84110985</v>
          </cell>
          <cell r="B1425">
            <v>-22051.27</v>
          </cell>
        </row>
        <row r="1426">
          <cell r="A1426">
            <v>84111000</v>
          </cell>
          <cell r="B1426">
            <v>-61035789.280000001</v>
          </cell>
        </row>
        <row r="1427">
          <cell r="A1427">
            <v>84112000</v>
          </cell>
          <cell r="B1427">
            <v>-113.49</v>
          </cell>
        </row>
        <row r="1428">
          <cell r="A1428">
            <v>84120100</v>
          </cell>
          <cell r="B1428">
            <v>-4766311.2</v>
          </cell>
        </row>
        <row r="1429">
          <cell r="A1429">
            <v>84120200</v>
          </cell>
          <cell r="B1429">
            <v>4509272.93</v>
          </cell>
        </row>
        <row r="1430">
          <cell r="A1430">
            <v>84122100</v>
          </cell>
          <cell r="B1430">
            <v>-63356607.5</v>
          </cell>
        </row>
        <row r="1431">
          <cell r="A1431">
            <v>84122210</v>
          </cell>
          <cell r="B1431">
            <v>-74138679.989999995</v>
          </cell>
        </row>
        <row r="1432">
          <cell r="A1432">
            <v>84122220</v>
          </cell>
          <cell r="B1432">
            <v>-225498802.38999999</v>
          </cell>
        </row>
        <row r="1433">
          <cell r="A1433">
            <v>84129100</v>
          </cell>
          <cell r="B1433">
            <v>-290.11</v>
          </cell>
        </row>
        <row r="1434">
          <cell r="A1434">
            <v>84130000</v>
          </cell>
          <cell r="B1434">
            <v>38311617.310000002</v>
          </cell>
        </row>
        <row r="1435">
          <cell r="A1435">
            <v>84131000</v>
          </cell>
          <cell r="B1435">
            <v>-4438363.6399999997</v>
          </cell>
        </row>
        <row r="1436">
          <cell r="A1436">
            <v>84213100</v>
          </cell>
          <cell r="B1436">
            <v>-12342144.300000001</v>
          </cell>
        </row>
        <row r="1437">
          <cell r="A1437">
            <v>84213200</v>
          </cell>
          <cell r="B1437">
            <v>-20640827.879999999</v>
          </cell>
        </row>
        <row r="1438">
          <cell r="A1438">
            <v>84213300</v>
          </cell>
          <cell r="B1438">
            <v>-17617898.469999999</v>
          </cell>
        </row>
        <row r="1439">
          <cell r="A1439">
            <v>84213400</v>
          </cell>
          <cell r="B1439">
            <v>-2986.65</v>
          </cell>
        </row>
        <row r="1440">
          <cell r="A1440">
            <v>84220410</v>
          </cell>
          <cell r="B1440">
            <v>730935.24</v>
          </cell>
        </row>
        <row r="1441">
          <cell r="A1441">
            <v>84220420</v>
          </cell>
          <cell r="B1441">
            <v>-511427.53</v>
          </cell>
        </row>
        <row r="1442">
          <cell r="A1442">
            <v>84221100</v>
          </cell>
          <cell r="B1442">
            <v>-289439.96999999997</v>
          </cell>
        </row>
        <row r="1443">
          <cell r="A1443">
            <v>84222100</v>
          </cell>
          <cell r="B1443">
            <v>-46033983.700000003</v>
          </cell>
        </row>
        <row r="1444">
          <cell r="A1444">
            <v>84222109</v>
          </cell>
          <cell r="B1444">
            <v>741610.76</v>
          </cell>
        </row>
        <row r="1445">
          <cell r="A1445">
            <v>84222500</v>
          </cell>
          <cell r="B1445">
            <v>2592220647.96</v>
          </cell>
        </row>
        <row r="1446">
          <cell r="A1446">
            <v>84223100</v>
          </cell>
          <cell r="B1446">
            <v>1901803.95</v>
          </cell>
        </row>
        <row r="1447">
          <cell r="A1447">
            <v>84223200</v>
          </cell>
          <cell r="B1447">
            <v>-14190677.949999999</v>
          </cell>
        </row>
        <row r="1448">
          <cell r="A1448">
            <v>84223300</v>
          </cell>
          <cell r="B1448">
            <v>-5599362.9299999997</v>
          </cell>
        </row>
        <row r="1449">
          <cell r="A1449">
            <v>84223400</v>
          </cell>
          <cell r="B1449">
            <v>-9045171.0199999996</v>
          </cell>
        </row>
        <row r="1450">
          <cell r="A1450">
            <v>84224620</v>
          </cell>
          <cell r="B1450">
            <v>1283.6099999999999</v>
          </cell>
        </row>
        <row r="1451">
          <cell r="A1451">
            <v>84225200</v>
          </cell>
          <cell r="B1451">
            <v>-1030949.29</v>
          </cell>
        </row>
        <row r="1452">
          <cell r="A1452">
            <v>84225611</v>
          </cell>
          <cell r="B1452">
            <v>-2764.93</v>
          </cell>
        </row>
        <row r="1453">
          <cell r="A1453">
            <v>84230321</v>
          </cell>
          <cell r="B1453">
            <v>-5960049</v>
          </cell>
        </row>
        <row r="1454">
          <cell r="A1454">
            <v>84230410</v>
          </cell>
          <cell r="B1454">
            <v>-51902179.789999999</v>
          </cell>
        </row>
        <row r="1455">
          <cell r="A1455">
            <v>84230420</v>
          </cell>
          <cell r="B1455">
            <v>-44496574.399999999</v>
          </cell>
        </row>
        <row r="1456">
          <cell r="A1456">
            <v>84233100</v>
          </cell>
          <cell r="B1456">
            <v>-1420088.35</v>
          </cell>
        </row>
        <row r="1457">
          <cell r="A1457">
            <v>84233200</v>
          </cell>
          <cell r="B1457">
            <v>-177086.32</v>
          </cell>
        </row>
        <row r="1458">
          <cell r="A1458">
            <v>84233300</v>
          </cell>
          <cell r="B1458">
            <v>-22925637.379999999</v>
          </cell>
        </row>
        <row r="1459">
          <cell r="A1459">
            <v>84242100</v>
          </cell>
          <cell r="B1459">
            <v>-11978478.9</v>
          </cell>
        </row>
        <row r="1460">
          <cell r="A1460">
            <v>84242500</v>
          </cell>
          <cell r="B1460">
            <v>-383702.98</v>
          </cell>
        </row>
        <row r="1461">
          <cell r="A1461">
            <v>84252100</v>
          </cell>
          <cell r="B1461">
            <v>-296836086.02999997</v>
          </cell>
        </row>
        <row r="1462">
          <cell r="A1462">
            <v>84252109</v>
          </cell>
          <cell r="B1462">
            <v>-103176446.29000001</v>
          </cell>
        </row>
        <row r="1463">
          <cell r="A1463">
            <v>84252500</v>
          </cell>
          <cell r="B1463">
            <v>-29763581.43</v>
          </cell>
        </row>
        <row r="1464">
          <cell r="A1464">
            <v>84283200</v>
          </cell>
          <cell r="B1464">
            <v>-1590.41</v>
          </cell>
        </row>
        <row r="1465">
          <cell r="A1465">
            <v>84290410</v>
          </cell>
          <cell r="B1465">
            <v>-7817.83</v>
          </cell>
        </row>
        <row r="1466">
          <cell r="A1466">
            <v>84290420</v>
          </cell>
          <cell r="B1466">
            <v>2016.31</v>
          </cell>
        </row>
        <row r="1467">
          <cell r="A1467">
            <v>84292100</v>
          </cell>
          <cell r="B1467">
            <v>3730.78</v>
          </cell>
        </row>
        <row r="1468">
          <cell r="A1468">
            <v>84292500</v>
          </cell>
          <cell r="B1468">
            <v>2729.88</v>
          </cell>
        </row>
        <row r="1469">
          <cell r="A1469">
            <v>84293100</v>
          </cell>
          <cell r="B1469">
            <v>-19.920000000000002</v>
          </cell>
        </row>
        <row r="1470">
          <cell r="A1470">
            <v>84293200</v>
          </cell>
          <cell r="B1470">
            <v>-16210.77</v>
          </cell>
        </row>
        <row r="1471">
          <cell r="A1471">
            <v>84295200</v>
          </cell>
          <cell r="B1471">
            <v>-1598.21</v>
          </cell>
        </row>
        <row r="1472">
          <cell r="A1472">
            <v>84700400</v>
          </cell>
          <cell r="B1472">
            <v>-387711.75</v>
          </cell>
        </row>
        <row r="1473">
          <cell r="A1473">
            <v>84729201</v>
          </cell>
          <cell r="B1473">
            <v>-67530.22</v>
          </cell>
        </row>
        <row r="1474">
          <cell r="A1474">
            <v>84779200</v>
          </cell>
          <cell r="B1474">
            <v>-1622279.69</v>
          </cell>
        </row>
        <row r="1475">
          <cell r="A1475">
            <v>84780400</v>
          </cell>
          <cell r="B1475">
            <v>-1350</v>
          </cell>
        </row>
        <row r="1476">
          <cell r="A1476">
            <v>84790100</v>
          </cell>
          <cell r="B1476">
            <v>-47115.68</v>
          </cell>
        </row>
        <row r="1477">
          <cell r="A1477">
            <v>84810000</v>
          </cell>
          <cell r="B1477">
            <v>-957062.43</v>
          </cell>
        </row>
        <row r="1478">
          <cell r="A1478">
            <v>85401040</v>
          </cell>
          <cell r="B1478">
            <v>-488634.89</v>
          </cell>
        </row>
        <row r="1479">
          <cell r="A1479">
            <v>85402030</v>
          </cell>
          <cell r="B1479">
            <v>-458958.63</v>
          </cell>
        </row>
        <row r="1480">
          <cell r="A1480">
            <v>85404010</v>
          </cell>
          <cell r="B1480">
            <v>-3890292.31</v>
          </cell>
        </row>
        <row r="1481">
          <cell r="A1481">
            <v>85404020</v>
          </cell>
          <cell r="B1481">
            <v>-9231.3799999999992</v>
          </cell>
        </row>
        <row r="1482">
          <cell r="A1482">
            <v>85710100</v>
          </cell>
          <cell r="B1482">
            <v>-127</v>
          </cell>
        </row>
        <row r="1483">
          <cell r="A1483">
            <v>85720000</v>
          </cell>
          <cell r="B1483">
            <v>0</v>
          </cell>
        </row>
        <row r="1484">
          <cell r="A1484">
            <v>85720200</v>
          </cell>
          <cell r="B1484">
            <v>-485241.37</v>
          </cell>
        </row>
        <row r="1485">
          <cell r="A1485">
            <v>85720201</v>
          </cell>
          <cell r="B1485">
            <v>-273.11</v>
          </cell>
        </row>
        <row r="1486">
          <cell r="A1486">
            <v>85720400</v>
          </cell>
          <cell r="B1486">
            <v>-306797.53999999998</v>
          </cell>
        </row>
        <row r="1487">
          <cell r="A1487">
            <v>85720800</v>
          </cell>
          <cell r="B1487">
            <v>-4782.1000000000004</v>
          </cell>
        </row>
        <row r="1488">
          <cell r="A1488">
            <v>85720900</v>
          </cell>
          <cell r="B1488">
            <v>-566473.4</v>
          </cell>
        </row>
        <row r="1489">
          <cell r="A1489">
            <v>85721100</v>
          </cell>
          <cell r="B1489">
            <v>-28299</v>
          </cell>
        </row>
        <row r="1490">
          <cell r="A1490">
            <v>85721200</v>
          </cell>
          <cell r="B1490">
            <v>-1246141</v>
          </cell>
        </row>
        <row r="1491">
          <cell r="A1491">
            <v>85721300</v>
          </cell>
          <cell r="B1491">
            <v>-4163837.87</v>
          </cell>
        </row>
        <row r="1492">
          <cell r="A1492">
            <v>85721400</v>
          </cell>
          <cell r="B1492">
            <v>-17400</v>
          </cell>
        </row>
        <row r="1493">
          <cell r="A1493">
            <v>85721500</v>
          </cell>
          <cell r="B1493">
            <v>-9761683.2300000004</v>
          </cell>
        </row>
        <row r="1494">
          <cell r="A1494">
            <v>85730100</v>
          </cell>
          <cell r="B1494">
            <v>-1914546.54</v>
          </cell>
        </row>
        <row r="1495">
          <cell r="A1495">
            <v>85740000</v>
          </cell>
          <cell r="B1495">
            <v>0</v>
          </cell>
        </row>
        <row r="1496">
          <cell r="A1496">
            <v>85740300</v>
          </cell>
          <cell r="B1496">
            <v>-468749.4</v>
          </cell>
        </row>
        <row r="1497">
          <cell r="A1497">
            <v>85740400</v>
          </cell>
          <cell r="B1497">
            <v>-36209.019999999997</v>
          </cell>
        </row>
        <row r="1498">
          <cell r="A1498">
            <v>85740800</v>
          </cell>
          <cell r="B1498">
            <v>-68403.17</v>
          </cell>
        </row>
        <row r="1499">
          <cell r="A1499">
            <v>85740900</v>
          </cell>
          <cell r="B1499">
            <v>-286711.23</v>
          </cell>
        </row>
        <row r="1500">
          <cell r="A1500">
            <v>85741000</v>
          </cell>
          <cell r="B1500">
            <v>-317266.3</v>
          </cell>
        </row>
        <row r="1501">
          <cell r="A1501">
            <v>85741100</v>
          </cell>
          <cell r="B1501">
            <v>-59385.52</v>
          </cell>
        </row>
        <row r="1502">
          <cell r="A1502">
            <v>85741200</v>
          </cell>
          <cell r="B1502">
            <v>-78.41</v>
          </cell>
        </row>
        <row r="1503">
          <cell r="A1503">
            <v>85741300</v>
          </cell>
          <cell r="B1503">
            <v>-8070.64</v>
          </cell>
        </row>
        <row r="1504">
          <cell r="A1504">
            <v>85741400</v>
          </cell>
          <cell r="B1504">
            <v>-13661209.01</v>
          </cell>
        </row>
        <row r="1505">
          <cell r="A1505">
            <v>85741500</v>
          </cell>
          <cell r="B1505">
            <v>-139883.38</v>
          </cell>
        </row>
        <row r="1506">
          <cell r="A1506">
            <v>85741600</v>
          </cell>
          <cell r="B1506">
            <v>-22120.5</v>
          </cell>
        </row>
        <row r="1507">
          <cell r="A1507">
            <v>85741800</v>
          </cell>
          <cell r="B1507">
            <v>-2319660.5499999998</v>
          </cell>
        </row>
        <row r="1508">
          <cell r="A1508">
            <v>85741900</v>
          </cell>
          <cell r="B1508">
            <v>159265.98000000001</v>
          </cell>
        </row>
        <row r="1509">
          <cell r="A1509">
            <v>85742000</v>
          </cell>
          <cell r="B1509">
            <v>-1904761.8</v>
          </cell>
        </row>
        <row r="1510">
          <cell r="A1510">
            <v>85742200</v>
          </cell>
          <cell r="B1510">
            <v>-13751.71</v>
          </cell>
        </row>
        <row r="1511">
          <cell r="A1511">
            <v>85742300</v>
          </cell>
          <cell r="B1511">
            <v>-8208.49</v>
          </cell>
        </row>
        <row r="1512">
          <cell r="A1512">
            <v>85742500</v>
          </cell>
          <cell r="B1512">
            <v>-2374.1999999999998</v>
          </cell>
        </row>
        <row r="1513">
          <cell r="A1513">
            <v>85742600</v>
          </cell>
          <cell r="B1513">
            <v>-71556.36</v>
          </cell>
        </row>
        <row r="1514">
          <cell r="A1514">
            <v>85743500</v>
          </cell>
          <cell r="B1514">
            <v>-8053.69</v>
          </cell>
        </row>
        <row r="1515">
          <cell r="A1515">
            <v>85743600</v>
          </cell>
          <cell r="B1515">
            <v>-226467.65</v>
          </cell>
        </row>
        <row r="1516">
          <cell r="A1516">
            <v>85743700</v>
          </cell>
          <cell r="B1516">
            <v>-761.42</v>
          </cell>
        </row>
        <row r="1517">
          <cell r="A1517">
            <v>85743900</v>
          </cell>
          <cell r="B1517">
            <v>-3496067.67</v>
          </cell>
        </row>
        <row r="1518">
          <cell r="A1518">
            <v>85744000</v>
          </cell>
          <cell r="B1518">
            <v>-18225.29</v>
          </cell>
        </row>
        <row r="1519">
          <cell r="A1519">
            <v>85744100</v>
          </cell>
          <cell r="B1519">
            <v>-184665.09</v>
          </cell>
        </row>
        <row r="1520">
          <cell r="A1520">
            <v>85744200</v>
          </cell>
          <cell r="B1520">
            <v>-999.6</v>
          </cell>
        </row>
        <row r="1521">
          <cell r="A1521">
            <v>85744700</v>
          </cell>
          <cell r="B1521">
            <v>-691832.45</v>
          </cell>
        </row>
        <row r="1522">
          <cell r="A1522">
            <v>85744900</v>
          </cell>
          <cell r="B1522">
            <v>-3475315.79</v>
          </cell>
        </row>
        <row r="1523">
          <cell r="A1523">
            <v>85745100</v>
          </cell>
          <cell r="B1523">
            <v>-9963834.9900000002</v>
          </cell>
        </row>
        <row r="1524">
          <cell r="A1524">
            <v>85747000</v>
          </cell>
          <cell r="B1524">
            <v>-469299.99</v>
          </cell>
        </row>
        <row r="1525">
          <cell r="A1525">
            <v>85747100</v>
          </cell>
          <cell r="B1525">
            <v>-99613.8</v>
          </cell>
        </row>
        <row r="1526">
          <cell r="A1526">
            <v>85747200</v>
          </cell>
          <cell r="B1526">
            <v>-11382</v>
          </cell>
        </row>
        <row r="1527">
          <cell r="A1527">
            <v>85747400</v>
          </cell>
          <cell r="B1527">
            <v>-419859.15</v>
          </cell>
        </row>
        <row r="1528">
          <cell r="A1528">
            <v>85747500</v>
          </cell>
          <cell r="B1528">
            <v>-13329.64</v>
          </cell>
        </row>
        <row r="1529">
          <cell r="A1529">
            <v>85747600</v>
          </cell>
          <cell r="B1529">
            <v>-8071.59</v>
          </cell>
        </row>
        <row r="1530">
          <cell r="A1530">
            <v>85747700</v>
          </cell>
          <cell r="B1530">
            <v>-16226.1</v>
          </cell>
        </row>
        <row r="1531">
          <cell r="A1531">
            <v>85760200</v>
          </cell>
          <cell r="B1531">
            <v>-67485.38</v>
          </cell>
        </row>
        <row r="1532">
          <cell r="A1532">
            <v>85760300</v>
          </cell>
          <cell r="B1532">
            <v>-256.32</v>
          </cell>
        </row>
        <row r="1533">
          <cell r="A1533">
            <v>85760500</v>
          </cell>
          <cell r="B1533">
            <v>-754930.98</v>
          </cell>
        </row>
        <row r="1534">
          <cell r="A1534">
            <v>85761000</v>
          </cell>
          <cell r="B1534">
            <v>-60000</v>
          </cell>
        </row>
        <row r="1535">
          <cell r="A1535">
            <v>85765000</v>
          </cell>
          <cell r="B1535">
            <v>-115737.35</v>
          </cell>
        </row>
        <row r="1536">
          <cell r="A1536">
            <v>85770000</v>
          </cell>
          <cell r="B1536">
            <v>0</v>
          </cell>
        </row>
        <row r="1537">
          <cell r="A1537">
            <v>85770100</v>
          </cell>
          <cell r="B1537">
            <v>-777535.6</v>
          </cell>
        </row>
        <row r="1538">
          <cell r="A1538">
            <v>85770200</v>
          </cell>
          <cell r="B1538">
            <v>-3444882.37</v>
          </cell>
        </row>
        <row r="1539">
          <cell r="A1539">
            <v>85780000</v>
          </cell>
          <cell r="B1539">
            <v>-5487.6</v>
          </cell>
        </row>
        <row r="1540">
          <cell r="A1540">
            <v>85780100</v>
          </cell>
          <cell r="B1540">
            <v>-3960</v>
          </cell>
        </row>
        <row r="1541">
          <cell r="A1541">
            <v>85790100</v>
          </cell>
          <cell r="B1541">
            <v>-501577.24</v>
          </cell>
        </row>
        <row r="1542">
          <cell r="A1542">
            <v>85790200</v>
          </cell>
          <cell r="B1542">
            <v>-6164441.3300000001</v>
          </cell>
        </row>
        <row r="1543">
          <cell r="A1543">
            <v>85802003</v>
          </cell>
          <cell r="B1543">
            <v>-90859703.25</v>
          </cell>
        </row>
        <row r="1544">
          <cell r="A1544">
            <v>85802013</v>
          </cell>
          <cell r="B1544">
            <v>-11289380.359999999</v>
          </cell>
        </row>
        <row r="1545">
          <cell r="A1545">
            <v>85802113</v>
          </cell>
          <cell r="B1545">
            <v>-760000</v>
          </cell>
        </row>
        <row r="1546">
          <cell r="A1546">
            <v>85804003</v>
          </cell>
          <cell r="B1546">
            <v>-16360494.289999999</v>
          </cell>
        </row>
        <row r="1547">
          <cell r="A1547">
            <v>85804013</v>
          </cell>
          <cell r="B1547">
            <v>-18481.36</v>
          </cell>
        </row>
        <row r="1548">
          <cell r="A1548">
            <v>85804113</v>
          </cell>
          <cell r="B1548">
            <v>-50814</v>
          </cell>
        </row>
        <row r="1549">
          <cell r="A1549">
            <v>85805013</v>
          </cell>
          <cell r="B1549">
            <v>-446889.97</v>
          </cell>
        </row>
        <row r="1550">
          <cell r="A1550">
            <v>85806003</v>
          </cell>
          <cell r="B1550">
            <v>-15738519.76</v>
          </cell>
        </row>
        <row r="1551">
          <cell r="A1551">
            <v>85806013</v>
          </cell>
          <cell r="B1551">
            <v>-1317325.0900000001</v>
          </cell>
        </row>
        <row r="1552">
          <cell r="A1552">
            <v>85808003</v>
          </cell>
          <cell r="B1552">
            <v>-57612</v>
          </cell>
        </row>
        <row r="1553">
          <cell r="A1553">
            <v>85808013</v>
          </cell>
          <cell r="B1553">
            <v>-6788325.9199999999</v>
          </cell>
        </row>
        <row r="1554">
          <cell r="A1554">
            <v>85808113</v>
          </cell>
          <cell r="B1554">
            <v>-8374508.8399999999</v>
          </cell>
        </row>
        <row r="1555">
          <cell r="A1555">
            <v>85809003</v>
          </cell>
          <cell r="B1555">
            <v>-14029</v>
          </cell>
        </row>
        <row r="1556">
          <cell r="A1556">
            <v>85809013</v>
          </cell>
          <cell r="B1556">
            <v>-2548631.0299999998</v>
          </cell>
        </row>
        <row r="1557">
          <cell r="A1557">
            <v>85810013</v>
          </cell>
          <cell r="B1557">
            <v>-50714.7</v>
          </cell>
        </row>
        <row r="1558">
          <cell r="A1558">
            <v>85812003</v>
          </cell>
          <cell r="B1558">
            <v>-1180409.81</v>
          </cell>
        </row>
        <row r="1559">
          <cell r="A1559">
            <v>85812013</v>
          </cell>
          <cell r="B1559">
            <v>-47939.5</v>
          </cell>
        </row>
        <row r="1560">
          <cell r="A1560">
            <v>85815013</v>
          </cell>
          <cell r="B1560">
            <v>-23057.25</v>
          </cell>
        </row>
        <row r="1561">
          <cell r="A1561">
            <v>85816003</v>
          </cell>
          <cell r="B1561">
            <v>-201589.14</v>
          </cell>
        </row>
        <row r="1562">
          <cell r="A1562">
            <v>85816013</v>
          </cell>
          <cell r="B1562">
            <v>-9338.6200000000008</v>
          </cell>
        </row>
        <row r="1563">
          <cell r="A1563">
            <v>85818013</v>
          </cell>
          <cell r="B1563">
            <v>-124189.46</v>
          </cell>
        </row>
        <row r="1564">
          <cell r="A1564">
            <v>85819023</v>
          </cell>
          <cell r="B1564">
            <v>-4150</v>
          </cell>
        </row>
        <row r="1565">
          <cell r="A1565">
            <v>85821003</v>
          </cell>
          <cell r="B1565">
            <v>-40113.699999999997</v>
          </cell>
        </row>
        <row r="1566">
          <cell r="A1566">
            <v>85827003</v>
          </cell>
          <cell r="B1566">
            <v>-111783.08</v>
          </cell>
        </row>
        <row r="1567">
          <cell r="A1567">
            <v>85828003</v>
          </cell>
          <cell r="B1567">
            <v>-806846.62</v>
          </cell>
        </row>
        <row r="1568">
          <cell r="A1568">
            <v>85828013</v>
          </cell>
          <cell r="B1568">
            <v>-144433.42000000001</v>
          </cell>
        </row>
        <row r="1569">
          <cell r="A1569">
            <v>85829003</v>
          </cell>
          <cell r="B1569">
            <v>-321430.8</v>
          </cell>
        </row>
        <row r="1570">
          <cell r="A1570">
            <v>85830003</v>
          </cell>
          <cell r="B1570">
            <v>-397597.41</v>
          </cell>
        </row>
        <row r="1571">
          <cell r="A1571">
            <v>85831003</v>
          </cell>
          <cell r="B1571">
            <v>-108636.6</v>
          </cell>
        </row>
        <row r="1572">
          <cell r="A1572">
            <v>85832023</v>
          </cell>
          <cell r="B1572">
            <v>-128981.1</v>
          </cell>
        </row>
        <row r="1573">
          <cell r="A1573">
            <v>85833003</v>
          </cell>
          <cell r="B1573">
            <v>-3107613.5</v>
          </cell>
        </row>
        <row r="1574">
          <cell r="A1574">
            <v>85834003</v>
          </cell>
          <cell r="B1574">
            <v>-13200</v>
          </cell>
        </row>
        <row r="1575">
          <cell r="A1575">
            <v>85835033</v>
          </cell>
          <cell r="B1575">
            <v>-316913.78999999998</v>
          </cell>
        </row>
        <row r="1576">
          <cell r="A1576">
            <v>85835043</v>
          </cell>
          <cell r="B1576">
            <v>-397736.83</v>
          </cell>
        </row>
        <row r="1577">
          <cell r="A1577">
            <v>85837003</v>
          </cell>
          <cell r="B1577">
            <v>-227079.28</v>
          </cell>
        </row>
        <row r="1578">
          <cell r="A1578">
            <v>85838003</v>
          </cell>
          <cell r="B1578">
            <v>-97257.45</v>
          </cell>
        </row>
        <row r="1579">
          <cell r="A1579">
            <v>85839003</v>
          </cell>
          <cell r="B1579">
            <v>-404337.32</v>
          </cell>
        </row>
        <row r="1580">
          <cell r="A1580">
            <v>85844000</v>
          </cell>
          <cell r="B1580">
            <v>-9149150.0199999996</v>
          </cell>
        </row>
        <row r="1581">
          <cell r="A1581">
            <v>85847023</v>
          </cell>
          <cell r="B1581">
            <v>-7670.7</v>
          </cell>
        </row>
        <row r="1582">
          <cell r="A1582">
            <v>85855113</v>
          </cell>
          <cell r="B1582">
            <v>-6964.1</v>
          </cell>
        </row>
        <row r="1583">
          <cell r="A1583">
            <v>85890000</v>
          </cell>
          <cell r="B1583">
            <v>-114289995.41</v>
          </cell>
        </row>
        <row r="1584">
          <cell r="A1584">
            <v>85899110</v>
          </cell>
          <cell r="B1584">
            <v>-80197.649999999994</v>
          </cell>
        </row>
        <row r="1585">
          <cell r="A1585">
            <v>86020100</v>
          </cell>
          <cell r="B1585">
            <v>-25206.77</v>
          </cell>
        </row>
        <row r="1586">
          <cell r="A1586">
            <v>86020110</v>
          </cell>
          <cell r="B1586">
            <v>-963037.78</v>
          </cell>
        </row>
        <row r="1587">
          <cell r="A1587">
            <v>86020210</v>
          </cell>
          <cell r="B1587">
            <v>-39049.019999999997</v>
          </cell>
        </row>
        <row r="1588">
          <cell r="A1588">
            <v>86020211</v>
          </cell>
          <cell r="B1588">
            <v>-240.5</v>
          </cell>
        </row>
        <row r="1589">
          <cell r="A1589">
            <v>86021200</v>
          </cell>
          <cell r="B1589">
            <v>-104001.17</v>
          </cell>
        </row>
        <row r="1590">
          <cell r="A1590">
            <v>86021900</v>
          </cell>
          <cell r="B1590">
            <v>-87574.33</v>
          </cell>
        </row>
        <row r="1591">
          <cell r="A1591">
            <v>86024100</v>
          </cell>
          <cell r="B1591">
            <v>-165851.31</v>
          </cell>
        </row>
        <row r="1592">
          <cell r="A1592">
            <v>86024300</v>
          </cell>
          <cell r="B1592">
            <v>-67908.59</v>
          </cell>
        </row>
        <row r="1593">
          <cell r="A1593">
            <v>86024400</v>
          </cell>
          <cell r="B1593">
            <v>-809.58</v>
          </cell>
        </row>
        <row r="1594">
          <cell r="A1594">
            <v>86024410</v>
          </cell>
          <cell r="B1594">
            <v>-4146.47</v>
          </cell>
        </row>
        <row r="1595">
          <cell r="A1595">
            <v>86024500</v>
          </cell>
          <cell r="B1595">
            <v>-100057.53</v>
          </cell>
        </row>
        <row r="1596">
          <cell r="A1596">
            <v>86024510</v>
          </cell>
          <cell r="B1596">
            <v>-497319.63</v>
          </cell>
        </row>
        <row r="1597">
          <cell r="A1597">
            <v>86026100</v>
          </cell>
          <cell r="B1597">
            <v>-1076310.75</v>
          </cell>
        </row>
        <row r="1598">
          <cell r="A1598">
            <v>86026710</v>
          </cell>
          <cell r="B1598">
            <v>-357075.01</v>
          </cell>
        </row>
        <row r="1599">
          <cell r="A1599">
            <v>86027100</v>
          </cell>
          <cell r="B1599">
            <v>-226833.82</v>
          </cell>
        </row>
        <row r="1600">
          <cell r="A1600">
            <v>86027110</v>
          </cell>
          <cell r="B1600">
            <v>-18276.990000000002</v>
          </cell>
        </row>
        <row r="1601">
          <cell r="A1601">
            <v>86030100</v>
          </cell>
          <cell r="B1601">
            <v>-19958558.809999999</v>
          </cell>
        </row>
        <row r="1602">
          <cell r="A1602">
            <v>86030110</v>
          </cell>
          <cell r="B1602">
            <v>-23244285.949999999</v>
          </cell>
        </row>
        <row r="1603">
          <cell r="A1603">
            <v>86030200</v>
          </cell>
          <cell r="B1603">
            <v>-219369.49</v>
          </cell>
        </row>
        <row r="1604">
          <cell r="A1604">
            <v>86030201</v>
          </cell>
          <cell r="B1604">
            <v>-135876.78</v>
          </cell>
        </row>
        <row r="1605">
          <cell r="A1605">
            <v>86030210</v>
          </cell>
          <cell r="B1605">
            <v>-361016.08</v>
          </cell>
        </row>
        <row r="1606">
          <cell r="A1606">
            <v>86030211</v>
          </cell>
          <cell r="B1606">
            <v>-82399.83</v>
          </cell>
        </row>
        <row r="1607">
          <cell r="A1607">
            <v>86034100</v>
          </cell>
          <cell r="B1607">
            <v>-24367671.75</v>
          </cell>
        </row>
        <row r="1608">
          <cell r="A1608">
            <v>86034101</v>
          </cell>
          <cell r="B1608">
            <v>-8129.44</v>
          </cell>
        </row>
        <row r="1609">
          <cell r="A1609">
            <v>86034200</v>
          </cell>
          <cell r="B1609">
            <v>-3583462.43</v>
          </cell>
        </row>
        <row r="1610">
          <cell r="A1610">
            <v>86034201</v>
          </cell>
          <cell r="B1610">
            <v>-162880.07999999999</v>
          </cell>
        </row>
        <row r="1611">
          <cell r="A1611">
            <v>86034300</v>
          </cell>
          <cell r="B1611">
            <v>-3028102.38</v>
          </cell>
        </row>
        <row r="1612">
          <cell r="A1612">
            <v>86034301</v>
          </cell>
          <cell r="B1612">
            <v>-13107.28</v>
          </cell>
        </row>
        <row r="1613">
          <cell r="A1613">
            <v>86034400</v>
          </cell>
          <cell r="B1613">
            <v>-2182.42</v>
          </cell>
        </row>
        <row r="1614">
          <cell r="A1614">
            <v>86034410</v>
          </cell>
          <cell r="B1614">
            <v>-141602.19</v>
          </cell>
        </row>
        <row r="1615">
          <cell r="A1615">
            <v>86034500</v>
          </cell>
          <cell r="B1615">
            <v>-1043027.71</v>
          </cell>
        </row>
        <row r="1616">
          <cell r="A1616">
            <v>86034510</v>
          </cell>
          <cell r="B1616">
            <v>-13912963.5</v>
          </cell>
        </row>
        <row r="1617">
          <cell r="A1617">
            <v>86034610</v>
          </cell>
          <cell r="B1617">
            <v>-24423.61</v>
          </cell>
        </row>
        <row r="1618">
          <cell r="A1618">
            <v>86034700</v>
          </cell>
          <cell r="B1618">
            <v>-1080562.58</v>
          </cell>
        </row>
        <row r="1619">
          <cell r="A1619">
            <v>86034800</v>
          </cell>
          <cell r="B1619">
            <v>-1871953.88</v>
          </cell>
        </row>
        <row r="1620">
          <cell r="A1620">
            <v>86034810</v>
          </cell>
          <cell r="B1620">
            <v>-16495390.58</v>
          </cell>
        </row>
        <row r="1621">
          <cell r="A1621">
            <v>86034900</v>
          </cell>
          <cell r="B1621">
            <v>-135903.29</v>
          </cell>
        </row>
        <row r="1622">
          <cell r="A1622">
            <v>86034910</v>
          </cell>
          <cell r="B1622">
            <v>-3898615.26</v>
          </cell>
        </row>
        <row r="1623">
          <cell r="A1623">
            <v>86036100</v>
          </cell>
          <cell r="B1623">
            <v>-6285300.9699999997</v>
          </cell>
        </row>
        <row r="1624">
          <cell r="A1624">
            <v>86036101</v>
          </cell>
          <cell r="B1624">
            <v>-1345031.89</v>
          </cell>
        </row>
        <row r="1625">
          <cell r="A1625">
            <v>86036200</v>
          </cell>
          <cell r="B1625">
            <v>-10448745.5</v>
          </cell>
        </row>
        <row r="1626">
          <cell r="A1626">
            <v>86036201</v>
          </cell>
          <cell r="B1626">
            <v>-3008904.07</v>
          </cell>
        </row>
        <row r="1627">
          <cell r="A1627">
            <v>86036301</v>
          </cell>
          <cell r="B1627">
            <v>-2044.73</v>
          </cell>
        </row>
        <row r="1628">
          <cell r="A1628">
            <v>86036400</v>
          </cell>
          <cell r="B1628">
            <v>-93185.64</v>
          </cell>
        </row>
        <row r="1629">
          <cell r="A1629">
            <v>86036410</v>
          </cell>
          <cell r="B1629">
            <v>-98206.07</v>
          </cell>
        </row>
        <row r="1630">
          <cell r="A1630">
            <v>86036500</v>
          </cell>
          <cell r="B1630">
            <v>-133849.44</v>
          </cell>
        </row>
        <row r="1631">
          <cell r="A1631">
            <v>86036700</v>
          </cell>
          <cell r="B1631">
            <v>-249802.14</v>
          </cell>
        </row>
        <row r="1632">
          <cell r="A1632">
            <v>86036710</v>
          </cell>
          <cell r="B1632">
            <v>-8125698.6600000001</v>
          </cell>
        </row>
        <row r="1633">
          <cell r="A1633">
            <v>86037100</v>
          </cell>
          <cell r="B1633">
            <v>-733827.39</v>
          </cell>
        </row>
        <row r="1634">
          <cell r="A1634">
            <v>86037110</v>
          </cell>
          <cell r="B1634">
            <v>-63758.52</v>
          </cell>
        </row>
        <row r="1635">
          <cell r="A1635">
            <v>86038200</v>
          </cell>
          <cell r="B1635">
            <v>-10482837.380000001</v>
          </cell>
        </row>
        <row r="1636">
          <cell r="A1636">
            <v>86038201</v>
          </cell>
          <cell r="B1636">
            <v>-10401154.199999999</v>
          </cell>
        </row>
        <row r="1637">
          <cell r="A1637">
            <v>86039100</v>
          </cell>
          <cell r="B1637">
            <v>-644563.36</v>
          </cell>
        </row>
        <row r="1638">
          <cell r="A1638">
            <v>86039101</v>
          </cell>
          <cell r="B1638">
            <v>-42869.03</v>
          </cell>
        </row>
        <row r="1639">
          <cell r="A1639">
            <v>86040200</v>
          </cell>
          <cell r="B1639">
            <v>-853415.88</v>
          </cell>
        </row>
        <row r="1640">
          <cell r="A1640">
            <v>86040201</v>
          </cell>
          <cell r="B1640">
            <v>-1564479.77</v>
          </cell>
        </row>
        <row r="1641">
          <cell r="A1641">
            <v>86040210</v>
          </cell>
          <cell r="B1641">
            <v>-5275911.16</v>
          </cell>
        </row>
        <row r="1642">
          <cell r="A1642">
            <v>86040211</v>
          </cell>
          <cell r="B1642">
            <v>-257985.74</v>
          </cell>
        </row>
        <row r="1643">
          <cell r="A1643">
            <v>86040219</v>
          </cell>
          <cell r="B1643">
            <v>-138201.43</v>
          </cell>
        </row>
        <row r="1644">
          <cell r="A1644">
            <v>86040300</v>
          </cell>
          <cell r="B1644">
            <v>-41.24</v>
          </cell>
        </row>
        <row r="1645">
          <cell r="A1645">
            <v>86040301</v>
          </cell>
          <cell r="B1645">
            <v>-40.93</v>
          </cell>
        </row>
        <row r="1646">
          <cell r="A1646">
            <v>86040310</v>
          </cell>
          <cell r="B1646">
            <v>-2206.54</v>
          </cell>
        </row>
        <row r="1647">
          <cell r="A1647">
            <v>86040311</v>
          </cell>
          <cell r="B1647">
            <v>-450.27</v>
          </cell>
        </row>
        <row r="1648">
          <cell r="A1648">
            <v>86044010</v>
          </cell>
          <cell r="B1648">
            <v>-384.04</v>
          </cell>
        </row>
        <row r="1649">
          <cell r="A1649">
            <v>86044011</v>
          </cell>
          <cell r="B1649">
            <v>-2792.48</v>
          </cell>
        </row>
        <row r="1650">
          <cell r="A1650">
            <v>86044100</v>
          </cell>
          <cell r="B1650">
            <v>-73736199</v>
          </cell>
        </row>
        <row r="1651">
          <cell r="A1651">
            <v>86044101</v>
          </cell>
          <cell r="B1651">
            <v>-33555.040000000001</v>
          </cell>
        </row>
        <row r="1652">
          <cell r="A1652">
            <v>86044110</v>
          </cell>
          <cell r="B1652">
            <v>-214374102.93000001</v>
          </cell>
        </row>
        <row r="1653">
          <cell r="A1653">
            <v>86044111</v>
          </cell>
          <cell r="B1653">
            <v>-61.54</v>
          </cell>
        </row>
        <row r="1654">
          <cell r="A1654">
            <v>86044200</v>
          </cell>
          <cell r="B1654">
            <v>-1079112.55</v>
          </cell>
        </row>
        <row r="1655">
          <cell r="A1655">
            <v>86044210</v>
          </cell>
          <cell r="B1655">
            <v>-6005762.5700000003</v>
          </cell>
        </row>
        <row r="1656">
          <cell r="A1656">
            <v>86044300</v>
          </cell>
          <cell r="B1656">
            <v>-104098093.66</v>
          </cell>
        </row>
        <row r="1657">
          <cell r="A1657">
            <v>86044301</v>
          </cell>
          <cell r="B1657">
            <v>-3696519.48</v>
          </cell>
        </row>
        <row r="1658">
          <cell r="A1658">
            <v>86044310</v>
          </cell>
          <cell r="B1658">
            <v>-39243718.43</v>
          </cell>
        </row>
        <row r="1659">
          <cell r="A1659">
            <v>86044311</v>
          </cell>
          <cell r="B1659">
            <v>-9617813.8699999992</v>
          </cell>
        </row>
        <row r="1660">
          <cell r="A1660">
            <v>86044319</v>
          </cell>
          <cell r="B1660">
            <v>-5952.04</v>
          </cell>
        </row>
        <row r="1661">
          <cell r="A1661">
            <v>86044400</v>
          </cell>
          <cell r="B1661">
            <v>-195443.35</v>
          </cell>
        </row>
        <row r="1662">
          <cell r="A1662">
            <v>86044410</v>
          </cell>
          <cell r="B1662">
            <v>-40000</v>
          </cell>
        </row>
        <row r="1663">
          <cell r="A1663">
            <v>86044600</v>
          </cell>
          <cell r="B1663">
            <v>-456896.17</v>
          </cell>
        </row>
        <row r="1664">
          <cell r="A1664">
            <v>86044610</v>
          </cell>
          <cell r="B1664">
            <v>-1608344.98</v>
          </cell>
        </row>
        <row r="1665">
          <cell r="A1665">
            <v>86044900</v>
          </cell>
          <cell r="B1665">
            <v>-1045986.83</v>
          </cell>
        </row>
        <row r="1666">
          <cell r="A1666">
            <v>86044910</v>
          </cell>
          <cell r="B1666">
            <v>-6336340.8700000001</v>
          </cell>
        </row>
        <row r="1667">
          <cell r="A1667">
            <v>86044919</v>
          </cell>
          <cell r="B1667">
            <v>-110728.77</v>
          </cell>
        </row>
        <row r="1668">
          <cell r="A1668">
            <v>86045000</v>
          </cell>
          <cell r="B1668">
            <v>-190716.86</v>
          </cell>
        </row>
        <row r="1669">
          <cell r="A1669">
            <v>86045010</v>
          </cell>
          <cell r="B1669">
            <v>-6758709.1500000004</v>
          </cell>
        </row>
        <row r="1670">
          <cell r="A1670">
            <v>86045100</v>
          </cell>
          <cell r="B1670">
            <v>-380.94</v>
          </cell>
        </row>
        <row r="1671">
          <cell r="A1671">
            <v>86045110</v>
          </cell>
          <cell r="B1671">
            <v>-183019.89</v>
          </cell>
        </row>
        <row r="1672">
          <cell r="A1672">
            <v>86045200</v>
          </cell>
          <cell r="B1672">
            <v>-36054.5</v>
          </cell>
        </row>
        <row r="1673">
          <cell r="A1673">
            <v>86045210</v>
          </cell>
          <cell r="B1673">
            <v>-323541.96999999997</v>
          </cell>
        </row>
        <row r="1674">
          <cell r="A1674">
            <v>86045300</v>
          </cell>
          <cell r="B1674">
            <v>-284026.69</v>
          </cell>
        </row>
        <row r="1675">
          <cell r="A1675">
            <v>86045310</v>
          </cell>
          <cell r="B1675">
            <v>-1474186.98</v>
          </cell>
        </row>
        <row r="1676">
          <cell r="A1676">
            <v>86045400</v>
          </cell>
          <cell r="B1676">
            <v>-10358.65</v>
          </cell>
        </row>
        <row r="1677">
          <cell r="A1677">
            <v>86045410</v>
          </cell>
          <cell r="B1677">
            <v>-32191.279999999999</v>
          </cell>
        </row>
        <row r="1678">
          <cell r="A1678">
            <v>86045500</v>
          </cell>
          <cell r="B1678">
            <v>-24335.66</v>
          </cell>
        </row>
        <row r="1679">
          <cell r="A1679">
            <v>86045510</v>
          </cell>
          <cell r="B1679">
            <v>-290792.48</v>
          </cell>
        </row>
        <row r="1680">
          <cell r="A1680">
            <v>86045610</v>
          </cell>
          <cell r="B1680">
            <v>-5020.6099999999997</v>
          </cell>
        </row>
        <row r="1681">
          <cell r="A1681">
            <v>86045700</v>
          </cell>
          <cell r="B1681">
            <v>-57292184.329999998</v>
          </cell>
        </row>
        <row r="1682">
          <cell r="A1682">
            <v>86045710</v>
          </cell>
          <cell r="B1682">
            <v>-98029917.129999995</v>
          </cell>
        </row>
        <row r="1683">
          <cell r="A1683">
            <v>86045800</v>
          </cell>
          <cell r="B1683">
            <v>-27671.54</v>
          </cell>
        </row>
        <row r="1684">
          <cell r="A1684">
            <v>86045810</v>
          </cell>
          <cell r="B1684">
            <v>-574319.06000000006</v>
          </cell>
        </row>
        <row r="1685">
          <cell r="A1685">
            <v>86046700</v>
          </cell>
          <cell r="B1685">
            <v>-2496211.6800000002</v>
          </cell>
        </row>
        <row r="1686">
          <cell r="A1686">
            <v>86046710</v>
          </cell>
          <cell r="B1686">
            <v>-853445.19</v>
          </cell>
        </row>
        <row r="1687">
          <cell r="A1687">
            <v>86222090</v>
          </cell>
          <cell r="B1687">
            <v>-1</v>
          </cell>
        </row>
        <row r="1688">
          <cell r="A1688">
            <v>86222100</v>
          </cell>
          <cell r="B1688">
            <v>-1</v>
          </cell>
        </row>
        <row r="1689">
          <cell r="A1689">
            <v>86283430</v>
          </cell>
          <cell r="B1689">
            <v>-1</v>
          </cell>
        </row>
        <row r="1690">
          <cell r="A1690">
            <v>86283440</v>
          </cell>
          <cell r="B1690">
            <v>-1</v>
          </cell>
        </row>
        <row r="1691">
          <cell r="A1691">
            <v>86639100</v>
          </cell>
          <cell r="B1691">
            <v>-3278951.93</v>
          </cell>
        </row>
        <row r="1692">
          <cell r="A1692">
            <v>86639101</v>
          </cell>
          <cell r="B1692">
            <v>-515856.46</v>
          </cell>
        </row>
        <row r="1693">
          <cell r="A1693">
            <v>86720100</v>
          </cell>
          <cell r="B1693">
            <v>-892216.9</v>
          </cell>
        </row>
        <row r="1694">
          <cell r="A1694">
            <v>86720101</v>
          </cell>
          <cell r="B1694">
            <v>-147678.28</v>
          </cell>
        </row>
        <row r="1695">
          <cell r="A1695">
            <v>86720200</v>
          </cell>
          <cell r="B1695">
            <v>-25.1</v>
          </cell>
        </row>
        <row r="1696">
          <cell r="A1696">
            <v>86720210</v>
          </cell>
          <cell r="B1696">
            <v>-113245.64</v>
          </cell>
        </row>
        <row r="1697">
          <cell r="A1697">
            <v>86720211</v>
          </cell>
          <cell r="B1697">
            <v>-77504.429999999993</v>
          </cell>
        </row>
        <row r="1698">
          <cell r="A1698">
            <v>86724100</v>
          </cell>
          <cell r="B1698">
            <v>-637301.15</v>
          </cell>
        </row>
        <row r="1699">
          <cell r="A1699">
            <v>86724101</v>
          </cell>
          <cell r="B1699">
            <v>-139232.49</v>
          </cell>
        </row>
        <row r="1700">
          <cell r="A1700">
            <v>86724110</v>
          </cell>
          <cell r="B1700">
            <v>-122553.67</v>
          </cell>
        </row>
        <row r="1701">
          <cell r="A1701">
            <v>86724111</v>
          </cell>
          <cell r="B1701">
            <v>-38959.870000000003</v>
          </cell>
        </row>
        <row r="1702">
          <cell r="A1702">
            <v>86724200</v>
          </cell>
          <cell r="B1702">
            <v>-1.82</v>
          </cell>
        </row>
        <row r="1703">
          <cell r="A1703">
            <v>86724300</v>
          </cell>
          <cell r="B1703">
            <v>-49535.35</v>
          </cell>
        </row>
        <row r="1704">
          <cell r="A1704">
            <v>86724310</v>
          </cell>
          <cell r="B1704">
            <v>-397.38</v>
          </cell>
        </row>
        <row r="1705">
          <cell r="A1705">
            <v>86724400</v>
          </cell>
          <cell r="B1705">
            <v>-3507.47</v>
          </cell>
        </row>
        <row r="1706">
          <cell r="A1706">
            <v>86724401</v>
          </cell>
          <cell r="B1706">
            <v>-1463.07</v>
          </cell>
        </row>
        <row r="1707">
          <cell r="A1707">
            <v>86724500</v>
          </cell>
          <cell r="B1707">
            <v>-834464.16</v>
          </cell>
        </row>
        <row r="1708">
          <cell r="A1708">
            <v>86724700</v>
          </cell>
          <cell r="B1708">
            <v>-2407.92</v>
          </cell>
        </row>
        <row r="1709">
          <cell r="A1709">
            <v>86726100</v>
          </cell>
          <cell r="B1709">
            <v>-487080.66</v>
          </cell>
        </row>
        <row r="1710">
          <cell r="A1710">
            <v>86726101</v>
          </cell>
          <cell r="B1710">
            <v>-203768.72</v>
          </cell>
        </row>
        <row r="1711">
          <cell r="A1711">
            <v>86726110</v>
          </cell>
          <cell r="B1711">
            <v>-718115.4</v>
          </cell>
        </row>
        <row r="1712">
          <cell r="A1712">
            <v>86726111</v>
          </cell>
          <cell r="B1712">
            <v>-7203.63</v>
          </cell>
        </row>
        <row r="1713">
          <cell r="A1713">
            <v>86726200</v>
          </cell>
          <cell r="B1713">
            <v>-481108.75</v>
          </cell>
        </row>
        <row r="1714">
          <cell r="A1714">
            <v>86726201</v>
          </cell>
          <cell r="B1714">
            <v>-30779.13</v>
          </cell>
        </row>
        <row r="1715">
          <cell r="A1715">
            <v>86726400</v>
          </cell>
          <cell r="B1715">
            <v>-746.79</v>
          </cell>
        </row>
        <row r="1716">
          <cell r="A1716">
            <v>86726401</v>
          </cell>
          <cell r="B1716">
            <v>-594.01</v>
          </cell>
        </row>
        <row r="1717">
          <cell r="A1717">
            <v>86726500</v>
          </cell>
          <cell r="B1717">
            <v>-131110.82999999999</v>
          </cell>
        </row>
        <row r="1718">
          <cell r="A1718">
            <v>86726700</v>
          </cell>
          <cell r="B1718">
            <v>-6461.72</v>
          </cell>
        </row>
        <row r="1719">
          <cell r="A1719">
            <v>86727100</v>
          </cell>
          <cell r="B1719">
            <v>-1525.17</v>
          </cell>
        </row>
        <row r="1720">
          <cell r="A1720">
            <v>86728200</v>
          </cell>
          <cell r="B1720">
            <v>-111717.88</v>
          </cell>
        </row>
        <row r="1721">
          <cell r="A1721">
            <v>86729001</v>
          </cell>
          <cell r="B1721">
            <v>-1443.66</v>
          </cell>
        </row>
        <row r="1722">
          <cell r="A1722">
            <v>86729100</v>
          </cell>
          <cell r="B1722">
            <v>-0.14000000000000001</v>
          </cell>
        </row>
        <row r="1723">
          <cell r="A1723">
            <v>86729201</v>
          </cell>
          <cell r="B1723">
            <v>-190777.88</v>
          </cell>
        </row>
        <row r="1724">
          <cell r="A1724">
            <v>86730100</v>
          </cell>
          <cell r="B1724">
            <v>-23400109.210000001</v>
          </cell>
        </row>
        <row r="1725">
          <cell r="A1725">
            <v>86730101</v>
          </cell>
          <cell r="B1725">
            <v>-1303812.72</v>
          </cell>
        </row>
        <row r="1726">
          <cell r="A1726">
            <v>86730200</v>
          </cell>
          <cell r="B1726">
            <v>-317795.89</v>
          </cell>
        </row>
        <row r="1727">
          <cell r="A1727">
            <v>86730201</v>
          </cell>
          <cell r="B1727">
            <v>-12512.43</v>
          </cell>
        </row>
        <row r="1728">
          <cell r="A1728">
            <v>86730210</v>
          </cell>
          <cell r="B1728">
            <v>-764016.09</v>
          </cell>
        </row>
        <row r="1729">
          <cell r="A1729">
            <v>86730211</v>
          </cell>
          <cell r="B1729">
            <v>-70044.679999999993</v>
          </cell>
        </row>
        <row r="1730">
          <cell r="A1730">
            <v>86734100</v>
          </cell>
          <cell r="B1730">
            <v>-9800892.8200000003</v>
          </cell>
        </row>
        <row r="1731">
          <cell r="A1731">
            <v>86734101</v>
          </cell>
          <cell r="B1731">
            <v>-1060324.49</v>
          </cell>
        </row>
        <row r="1732">
          <cell r="A1732">
            <v>86734110</v>
          </cell>
          <cell r="B1732">
            <v>-706742.28</v>
          </cell>
        </row>
        <row r="1733">
          <cell r="A1733">
            <v>86734111</v>
          </cell>
          <cell r="B1733">
            <v>-77384.81</v>
          </cell>
        </row>
        <row r="1734">
          <cell r="A1734">
            <v>86734200</v>
          </cell>
          <cell r="B1734">
            <v>-2232193.73</v>
          </cell>
        </row>
        <row r="1735">
          <cell r="A1735">
            <v>86734201</v>
          </cell>
          <cell r="B1735">
            <v>-37046.9</v>
          </cell>
        </row>
        <row r="1736">
          <cell r="A1736">
            <v>86734210</v>
          </cell>
          <cell r="B1736">
            <v>-263599.94</v>
          </cell>
        </row>
        <row r="1737">
          <cell r="A1737">
            <v>86734211</v>
          </cell>
          <cell r="B1737">
            <v>-4761.83</v>
          </cell>
        </row>
        <row r="1738">
          <cell r="A1738">
            <v>86734300</v>
          </cell>
          <cell r="B1738">
            <v>-2964519.92</v>
          </cell>
        </row>
        <row r="1739">
          <cell r="A1739">
            <v>86734301</v>
          </cell>
          <cell r="B1739">
            <v>-125048.99</v>
          </cell>
        </row>
        <row r="1740">
          <cell r="A1740">
            <v>86734310</v>
          </cell>
          <cell r="B1740">
            <v>-50610.79</v>
          </cell>
        </row>
        <row r="1741">
          <cell r="A1741">
            <v>86734311</v>
          </cell>
          <cell r="B1741">
            <v>-14854.88</v>
          </cell>
        </row>
        <row r="1742">
          <cell r="A1742">
            <v>86734400</v>
          </cell>
          <cell r="B1742">
            <v>-223886.31</v>
          </cell>
        </row>
        <row r="1743">
          <cell r="A1743">
            <v>86734401</v>
          </cell>
          <cell r="B1743">
            <v>-59440.29</v>
          </cell>
        </row>
        <row r="1744">
          <cell r="A1744">
            <v>86734500</v>
          </cell>
          <cell r="B1744">
            <v>-7127907.0099999998</v>
          </cell>
        </row>
        <row r="1745">
          <cell r="A1745">
            <v>86734600</v>
          </cell>
          <cell r="B1745">
            <v>-19679.27</v>
          </cell>
        </row>
        <row r="1746">
          <cell r="A1746">
            <v>86734700</v>
          </cell>
          <cell r="B1746">
            <v>-990896.71</v>
          </cell>
        </row>
        <row r="1747">
          <cell r="A1747">
            <v>86734800</v>
          </cell>
          <cell r="B1747">
            <v>-8356086.2999999998</v>
          </cell>
        </row>
        <row r="1748">
          <cell r="A1748">
            <v>86734900</v>
          </cell>
          <cell r="B1748">
            <v>-3634508.67</v>
          </cell>
        </row>
        <row r="1749">
          <cell r="A1749">
            <v>86736100</v>
          </cell>
          <cell r="B1749">
            <v>-3198763.26</v>
          </cell>
        </row>
        <row r="1750">
          <cell r="A1750">
            <v>86736101</v>
          </cell>
          <cell r="B1750">
            <v>-361171.76</v>
          </cell>
        </row>
        <row r="1751">
          <cell r="A1751">
            <v>86736110</v>
          </cell>
          <cell r="B1751">
            <v>-509662.15</v>
          </cell>
        </row>
        <row r="1752">
          <cell r="A1752">
            <v>86736111</v>
          </cell>
          <cell r="B1752">
            <v>-28109.279999999999</v>
          </cell>
        </row>
        <row r="1753">
          <cell r="A1753">
            <v>86736200</v>
          </cell>
          <cell r="B1753">
            <v>-15547612.369999999</v>
          </cell>
        </row>
        <row r="1754">
          <cell r="A1754">
            <v>86736201</v>
          </cell>
          <cell r="B1754">
            <v>-1554384.55</v>
          </cell>
        </row>
        <row r="1755">
          <cell r="A1755">
            <v>86736210</v>
          </cell>
          <cell r="B1755">
            <v>-4507969.07</v>
          </cell>
        </row>
        <row r="1756">
          <cell r="A1756">
            <v>86736211</v>
          </cell>
          <cell r="B1756">
            <v>-393839.33</v>
          </cell>
        </row>
        <row r="1757">
          <cell r="A1757">
            <v>86736300</v>
          </cell>
          <cell r="B1757">
            <v>-2389.2399999999998</v>
          </cell>
        </row>
        <row r="1758">
          <cell r="A1758">
            <v>86736310</v>
          </cell>
          <cell r="B1758">
            <v>-5960.26</v>
          </cell>
        </row>
        <row r="1759">
          <cell r="A1759">
            <v>86736400</v>
          </cell>
          <cell r="B1759">
            <v>-169419.76</v>
          </cell>
        </row>
        <row r="1760">
          <cell r="A1760">
            <v>86736401</v>
          </cell>
          <cell r="B1760">
            <v>-42199.73</v>
          </cell>
        </row>
        <row r="1761">
          <cell r="A1761">
            <v>86736700</v>
          </cell>
          <cell r="B1761">
            <v>-436687.95</v>
          </cell>
        </row>
        <row r="1762">
          <cell r="A1762">
            <v>86736701</v>
          </cell>
          <cell r="B1762">
            <v>-214.67</v>
          </cell>
        </row>
        <row r="1763">
          <cell r="A1763">
            <v>86737100</v>
          </cell>
          <cell r="B1763">
            <v>-260468.85</v>
          </cell>
        </row>
        <row r="1764">
          <cell r="A1764">
            <v>86737110</v>
          </cell>
          <cell r="B1764">
            <v>-86.62</v>
          </cell>
        </row>
        <row r="1765">
          <cell r="A1765">
            <v>86738200</v>
          </cell>
          <cell r="B1765">
            <v>-1281069.22</v>
          </cell>
        </row>
        <row r="1766">
          <cell r="A1766">
            <v>86738210</v>
          </cell>
          <cell r="B1766">
            <v>-507308.36</v>
          </cell>
        </row>
        <row r="1767">
          <cell r="A1767">
            <v>86739001</v>
          </cell>
          <cell r="B1767">
            <v>-7786.56</v>
          </cell>
        </row>
        <row r="1768">
          <cell r="A1768">
            <v>86739011</v>
          </cell>
          <cell r="B1768">
            <v>-6739.41</v>
          </cell>
        </row>
        <row r="1769">
          <cell r="A1769">
            <v>86739100</v>
          </cell>
          <cell r="B1769">
            <v>-36252.71</v>
          </cell>
        </row>
        <row r="1770">
          <cell r="A1770">
            <v>86739101</v>
          </cell>
          <cell r="B1770">
            <v>-33052.32</v>
          </cell>
        </row>
        <row r="1771">
          <cell r="A1771">
            <v>86739110</v>
          </cell>
          <cell r="B1771">
            <v>-152.66</v>
          </cell>
        </row>
        <row r="1772">
          <cell r="A1772">
            <v>86739111</v>
          </cell>
          <cell r="B1772">
            <v>-9400.08</v>
          </cell>
        </row>
        <row r="1773">
          <cell r="A1773">
            <v>86739201</v>
          </cell>
          <cell r="B1773">
            <v>-1684095.1</v>
          </cell>
        </row>
        <row r="1774">
          <cell r="A1774">
            <v>86739211</v>
          </cell>
          <cell r="B1774">
            <v>-11288.46</v>
          </cell>
        </row>
        <row r="1775">
          <cell r="A1775">
            <v>86739510</v>
          </cell>
          <cell r="B1775">
            <v>-7.88</v>
          </cell>
        </row>
        <row r="1776">
          <cell r="A1776">
            <v>86739511</v>
          </cell>
          <cell r="B1776">
            <v>-11841.61</v>
          </cell>
        </row>
        <row r="1777">
          <cell r="A1777">
            <v>86740100</v>
          </cell>
          <cell r="B1777">
            <v>-1507.7</v>
          </cell>
        </row>
        <row r="1778">
          <cell r="A1778">
            <v>86740101</v>
          </cell>
          <cell r="B1778">
            <v>-170.11</v>
          </cell>
        </row>
        <row r="1779">
          <cell r="A1779">
            <v>86740190</v>
          </cell>
          <cell r="B1779">
            <v>-100.51</v>
          </cell>
        </row>
        <row r="1780">
          <cell r="A1780">
            <v>86740191</v>
          </cell>
          <cell r="B1780">
            <v>-14.25</v>
          </cell>
        </row>
        <row r="1781">
          <cell r="A1781">
            <v>86740200</v>
          </cell>
          <cell r="B1781">
            <v>-12055932.52</v>
          </cell>
        </row>
        <row r="1782">
          <cell r="A1782">
            <v>86740201</v>
          </cell>
          <cell r="B1782">
            <v>-209035.66</v>
          </cell>
        </row>
        <row r="1783">
          <cell r="A1783">
            <v>86740210</v>
          </cell>
          <cell r="B1783">
            <v>-438162.03</v>
          </cell>
        </row>
        <row r="1784">
          <cell r="A1784">
            <v>86740300</v>
          </cell>
          <cell r="B1784">
            <v>-37594.61</v>
          </cell>
        </row>
        <row r="1785">
          <cell r="A1785">
            <v>86740310</v>
          </cell>
          <cell r="B1785">
            <v>-3601.96</v>
          </cell>
        </row>
        <row r="1786">
          <cell r="A1786">
            <v>86744100</v>
          </cell>
          <cell r="B1786">
            <v>-61458363.689999998</v>
          </cell>
        </row>
        <row r="1787">
          <cell r="A1787">
            <v>86744101</v>
          </cell>
          <cell r="B1787">
            <v>-24035.91</v>
          </cell>
        </row>
        <row r="1788">
          <cell r="A1788">
            <v>86744110</v>
          </cell>
          <cell r="B1788">
            <v>-5589.4</v>
          </cell>
        </row>
        <row r="1789">
          <cell r="A1789">
            <v>86744111</v>
          </cell>
          <cell r="B1789">
            <v>-2996.5</v>
          </cell>
        </row>
        <row r="1790">
          <cell r="A1790">
            <v>86744200</v>
          </cell>
          <cell r="B1790">
            <v>-1193415.92</v>
          </cell>
        </row>
        <row r="1791">
          <cell r="A1791">
            <v>86744201</v>
          </cell>
          <cell r="B1791">
            <v>-602092.5</v>
          </cell>
        </row>
        <row r="1792">
          <cell r="A1792">
            <v>86744300</v>
          </cell>
          <cell r="B1792">
            <v>-4570721.37</v>
          </cell>
        </row>
        <row r="1793">
          <cell r="A1793">
            <v>86744301</v>
          </cell>
          <cell r="B1793">
            <v>-243170.84</v>
          </cell>
        </row>
        <row r="1794">
          <cell r="A1794">
            <v>86744310</v>
          </cell>
          <cell r="B1794">
            <v>-1725298.66</v>
          </cell>
        </row>
        <row r="1795">
          <cell r="A1795">
            <v>86744311</v>
          </cell>
          <cell r="B1795">
            <v>-92939.65</v>
          </cell>
        </row>
        <row r="1796">
          <cell r="A1796">
            <v>86744390</v>
          </cell>
          <cell r="B1796">
            <v>-43264.46</v>
          </cell>
        </row>
        <row r="1797">
          <cell r="A1797">
            <v>86744400</v>
          </cell>
          <cell r="B1797">
            <v>-570509.36</v>
          </cell>
        </row>
        <row r="1798">
          <cell r="A1798">
            <v>86744401</v>
          </cell>
          <cell r="B1798">
            <v>-1036.77</v>
          </cell>
        </row>
        <row r="1799">
          <cell r="A1799">
            <v>86744600</v>
          </cell>
          <cell r="B1799">
            <v>-204055.84</v>
          </cell>
        </row>
        <row r="1800">
          <cell r="A1800">
            <v>86744601</v>
          </cell>
          <cell r="B1800">
            <v>-116.67</v>
          </cell>
        </row>
        <row r="1801">
          <cell r="A1801">
            <v>86744900</v>
          </cell>
          <cell r="B1801">
            <v>-550023.87</v>
          </cell>
        </row>
        <row r="1802">
          <cell r="A1802">
            <v>86744990</v>
          </cell>
          <cell r="B1802">
            <v>-14851.21</v>
          </cell>
        </row>
        <row r="1803">
          <cell r="A1803">
            <v>86745000</v>
          </cell>
          <cell r="B1803">
            <v>-90906.09</v>
          </cell>
        </row>
        <row r="1804">
          <cell r="A1804">
            <v>86745001</v>
          </cell>
          <cell r="B1804">
            <v>-75.94</v>
          </cell>
        </row>
        <row r="1805">
          <cell r="A1805">
            <v>86745100</v>
          </cell>
          <cell r="B1805">
            <v>-1502.57</v>
          </cell>
        </row>
        <row r="1806">
          <cell r="A1806">
            <v>86745200</v>
          </cell>
          <cell r="B1806">
            <v>-367.84</v>
          </cell>
        </row>
        <row r="1807">
          <cell r="A1807">
            <v>86745300</v>
          </cell>
          <cell r="B1807">
            <v>-258.61</v>
          </cell>
        </row>
        <row r="1808">
          <cell r="A1808">
            <v>86745400</v>
          </cell>
          <cell r="B1808">
            <v>-36.229999999999997</v>
          </cell>
        </row>
        <row r="1809">
          <cell r="A1809">
            <v>86745500</v>
          </cell>
          <cell r="B1809">
            <v>-27.55</v>
          </cell>
        </row>
        <row r="1810">
          <cell r="A1810">
            <v>86745600</v>
          </cell>
          <cell r="B1810">
            <v>-93636.88</v>
          </cell>
        </row>
        <row r="1811">
          <cell r="A1811">
            <v>86745700</v>
          </cell>
          <cell r="B1811">
            <v>-41515472.25</v>
          </cell>
        </row>
        <row r="1812">
          <cell r="A1812">
            <v>86745701</v>
          </cell>
          <cell r="B1812">
            <v>-1422.89</v>
          </cell>
        </row>
        <row r="1813">
          <cell r="A1813">
            <v>86745800</v>
          </cell>
          <cell r="B1813">
            <v>-78863.55</v>
          </cell>
        </row>
        <row r="1814">
          <cell r="A1814">
            <v>86746700</v>
          </cell>
          <cell r="B1814">
            <v>-27520.85</v>
          </cell>
        </row>
        <row r="1815">
          <cell r="A1815">
            <v>86746701</v>
          </cell>
          <cell r="B1815">
            <v>-5.84</v>
          </cell>
        </row>
        <row r="1816">
          <cell r="A1816">
            <v>86749300</v>
          </cell>
          <cell r="B1816">
            <v>-2.63</v>
          </cell>
        </row>
        <row r="1817">
          <cell r="A1817">
            <v>86749301</v>
          </cell>
          <cell r="B1817">
            <v>-172549.46</v>
          </cell>
        </row>
        <row r="1818">
          <cell r="A1818">
            <v>86750100</v>
          </cell>
          <cell r="B1818">
            <v>-4.0199999999999996</v>
          </cell>
        </row>
        <row r="1819">
          <cell r="A1819">
            <v>86760100</v>
          </cell>
          <cell r="B1819">
            <v>-828.42</v>
          </cell>
        </row>
        <row r="1820">
          <cell r="A1820">
            <v>86760101</v>
          </cell>
          <cell r="B1820">
            <v>-3949.15</v>
          </cell>
        </row>
        <row r="1821">
          <cell r="A1821">
            <v>86764500</v>
          </cell>
          <cell r="B1821">
            <v>-612.83000000000004</v>
          </cell>
        </row>
        <row r="1822">
          <cell r="A1822">
            <v>87011118</v>
          </cell>
          <cell r="B1822">
            <v>-11000</v>
          </cell>
        </row>
        <row r="1823">
          <cell r="A1823">
            <v>87011136</v>
          </cell>
          <cell r="B1823">
            <v>-517570.68</v>
          </cell>
        </row>
        <row r="1824">
          <cell r="A1824">
            <v>87011138</v>
          </cell>
          <cell r="B1824">
            <v>-2860.01</v>
          </cell>
        </row>
        <row r="1825">
          <cell r="A1825">
            <v>87011140</v>
          </cell>
          <cell r="B1825">
            <v>-17898.86</v>
          </cell>
        </row>
        <row r="1826">
          <cell r="A1826">
            <v>87011142</v>
          </cell>
          <cell r="B1826">
            <v>-5585.21</v>
          </cell>
        </row>
        <row r="1827">
          <cell r="A1827">
            <v>87012140</v>
          </cell>
          <cell r="B1827">
            <v>-653.91999999999996</v>
          </cell>
        </row>
        <row r="1828">
          <cell r="A1828">
            <v>87014032</v>
          </cell>
          <cell r="B1828">
            <v>-400</v>
          </cell>
        </row>
        <row r="1829">
          <cell r="A1829">
            <v>87111620</v>
          </cell>
          <cell r="B1829">
            <v>-3900000</v>
          </cell>
        </row>
        <row r="1830">
          <cell r="A1830">
            <v>87310001</v>
          </cell>
          <cell r="B1830">
            <v>-48120.1</v>
          </cell>
        </row>
        <row r="1831">
          <cell r="A1831">
            <v>87310201</v>
          </cell>
          <cell r="B1831">
            <v>-0.68</v>
          </cell>
        </row>
        <row r="1832">
          <cell r="A1832">
            <v>87411210</v>
          </cell>
          <cell r="B1832">
            <v>-13164.68</v>
          </cell>
        </row>
        <row r="1833">
          <cell r="A1833">
            <v>87411810</v>
          </cell>
          <cell r="B1833">
            <v>-13171.09</v>
          </cell>
        </row>
        <row r="1834">
          <cell r="A1834">
            <v>87413610</v>
          </cell>
          <cell r="B1834">
            <v>-5769.25</v>
          </cell>
        </row>
        <row r="1835">
          <cell r="A1835">
            <v>87414010</v>
          </cell>
          <cell r="B1835">
            <v>-7257.98</v>
          </cell>
        </row>
        <row r="1836">
          <cell r="A1836">
            <v>87414210</v>
          </cell>
          <cell r="B1836">
            <v>-545.5</v>
          </cell>
        </row>
        <row r="1837">
          <cell r="A1837">
            <v>87420010</v>
          </cell>
          <cell r="B1837">
            <v>-14444.72</v>
          </cell>
        </row>
        <row r="1838">
          <cell r="A1838">
            <v>87420030</v>
          </cell>
          <cell r="B1838">
            <v>-127231.88</v>
          </cell>
        </row>
        <row r="1839">
          <cell r="A1839">
            <v>87430010</v>
          </cell>
          <cell r="B1839">
            <v>-640</v>
          </cell>
        </row>
        <row r="1840">
          <cell r="A1840">
            <v>87430030</v>
          </cell>
          <cell r="B1840">
            <v>-142069.88</v>
          </cell>
        </row>
        <row r="1841">
          <cell r="A1841">
            <v>87610100</v>
          </cell>
          <cell r="B1841">
            <v>-43722.26</v>
          </cell>
        </row>
        <row r="1842">
          <cell r="A1842">
            <v>87620100</v>
          </cell>
          <cell r="B1842">
            <v>-1664.23</v>
          </cell>
        </row>
        <row r="1843">
          <cell r="A1843">
            <v>87640100</v>
          </cell>
          <cell r="B1843">
            <v>-266231.83</v>
          </cell>
        </row>
        <row r="1844">
          <cell r="A1844">
            <v>87640420</v>
          </cell>
          <cell r="B1844">
            <v>-14785675</v>
          </cell>
        </row>
        <row r="1845">
          <cell r="A1845">
            <v>87700000</v>
          </cell>
          <cell r="B1845">
            <v>501.67</v>
          </cell>
        </row>
        <row r="1846">
          <cell r="A1846">
            <v>87713000</v>
          </cell>
          <cell r="B1846">
            <v>-647</v>
          </cell>
        </row>
        <row r="1847">
          <cell r="A1847">
            <v>87713101</v>
          </cell>
          <cell r="B1847">
            <v>-11900733.890000001</v>
          </cell>
        </row>
        <row r="1848">
          <cell r="A1848">
            <v>87713102</v>
          </cell>
          <cell r="B1848">
            <v>-122096.61</v>
          </cell>
        </row>
        <row r="1849">
          <cell r="A1849">
            <v>87713103</v>
          </cell>
          <cell r="B1849">
            <v>-1706801.96</v>
          </cell>
        </row>
        <row r="1850">
          <cell r="A1850">
            <v>87713202</v>
          </cell>
          <cell r="B1850">
            <v>-1317452.74</v>
          </cell>
        </row>
        <row r="1851">
          <cell r="A1851">
            <v>87713203</v>
          </cell>
          <cell r="B1851">
            <v>-44372.74</v>
          </cell>
        </row>
        <row r="1852">
          <cell r="A1852">
            <v>87713204</v>
          </cell>
          <cell r="B1852">
            <v>-128080.96000000001</v>
          </cell>
        </row>
        <row r="1853">
          <cell r="A1853">
            <v>87713205</v>
          </cell>
          <cell r="B1853">
            <v>-32585.25</v>
          </cell>
        </row>
        <row r="1854">
          <cell r="A1854">
            <v>87713299</v>
          </cell>
          <cell r="B1854">
            <v>-4000</v>
          </cell>
        </row>
        <row r="1855">
          <cell r="A1855">
            <v>87713300</v>
          </cell>
          <cell r="B1855">
            <v>-309084.56</v>
          </cell>
        </row>
        <row r="1856">
          <cell r="A1856">
            <v>87713400</v>
          </cell>
          <cell r="B1856">
            <v>-0.01</v>
          </cell>
        </row>
        <row r="1857">
          <cell r="A1857">
            <v>87713401</v>
          </cell>
          <cell r="B1857">
            <v>-57512.639999999999</v>
          </cell>
        </row>
        <row r="1858">
          <cell r="A1858">
            <v>87713402</v>
          </cell>
          <cell r="B1858">
            <v>-184500</v>
          </cell>
        </row>
        <row r="1859">
          <cell r="A1859">
            <v>87713403</v>
          </cell>
          <cell r="B1859">
            <v>-468552.88</v>
          </cell>
        </row>
        <row r="1860">
          <cell r="A1860">
            <v>87713404</v>
          </cell>
          <cell r="B1860">
            <v>-833071.46</v>
          </cell>
        </row>
        <row r="1861">
          <cell r="A1861">
            <v>87713405</v>
          </cell>
          <cell r="B1861">
            <v>-105700</v>
          </cell>
        </row>
        <row r="1862">
          <cell r="A1862">
            <v>87713500</v>
          </cell>
          <cell r="B1862">
            <v>-235093.19</v>
          </cell>
        </row>
        <row r="1863">
          <cell r="A1863">
            <v>87713600</v>
          </cell>
          <cell r="B1863">
            <v>-43279.45</v>
          </cell>
        </row>
        <row r="1864">
          <cell r="A1864">
            <v>87713700</v>
          </cell>
          <cell r="B1864">
            <v>-9124558.2400000002</v>
          </cell>
        </row>
        <row r="1865">
          <cell r="A1865">
            <v>87713801</v>
          </cell>
          <cell r="B1865">
            <v>-15392907.300000001</v>
          </cell>
        </row>
        <row r="1866">
          <cell r="A1866">
            <v>87713802</v>
          </cell>
          <cell r="B1866">
            <v>-24306096.620000001</v>
          </cell>
        </row>
        <row r="1867">
          <cell r="A1867">
            <v>87713901</v>
          </cell>
          <cell r="B1867">
            <v>-169.64</v>
          </cell>
        </row>
        <row r="1868">
          <cell r="A1868">
            <v>87713902</v>
          </cell>
          <cell r="B1868">
            <v>-3706643.06</v>
          </cell>
        </row>
        <row r="1869">
          <cell r="A1869">
            <v>87713903</v>
          </cell>
          <cell r="B1869">
            <v>-6003402.6600000001</v>
          </cell>
        </row>
        <row r="1870">
          <cell r="A1870">
            <v>87713911</v>
          </cell>
          <cell r="B1870">
            <v>179650.96</v>
          </cell>
        </row>
        <row r="1871">
          <cell r="A1871">
            <v>87713912</v>
          </cell>
          <cell r="B1871">
            <v>-474395.15</v>
          </cell>
        </row>
        <row r="1872">
          <cell r="A1872">
            <v>87713915</v>
          </cell>
          <cell r="B1872">
            <v>-15053.35</v>
          </cell>
        </row>
        <row r="1873">
          <cell r="A1873">
            <v>87713916</v>
          </cell>
          <cell r="B1873">
            <v>2753878.6</v>
          </cell>
        </row>
        <row r="1874">
          <cell r="A1874">
            <v>87713917</v>
          </cell>
          <cell r="B1874">
            <v>-2397811.14</v>
          </cell>
        </row>
        <row r="1875">
          <cell r="A1875">
            <v>87713918</v>
          </cell>
          <cell r="B1875">
            <v>3594.86</v>
          </cell>
        </row>
        <row r="1876">
          <cell r="A1876">
            <v>87713919</v>
          </cell>
          <cell r="B1876">
            <v>-1915646.23</v>
          </cell>
        </row>
        <row r="1877">
          <cell r="A1877">
            <v>87713920</v>
          </cell>
          <cell r="B1877">
            <v>-123132.09</v>
          </cell>
        </row>
        <row r="1878">
          <cell r="A1878">
            <v>87714000</v>
          </cell>
          <cell r="B1878">
            <v>-3078951.44</v>
          </cell>
        </row>
        <row r="1879">
          <cell r="A1879">
            <v>87714001</v>
          </cell>
          <cell r="B1879">
            <v>-13648417.27</v>
          </cell>
        </row>
        <row r="1880">
          <cell r="A1880">
            <v>87714002</v>
          </cell>
          <cell r="B1880">
            <v>-1159047.67</v>
          </cell>
        </row>
        <row r="1881">
          <cell r="A1881">
            <v>87714003</v>
          </cell>
          <cell r="B1881">
            <v>-600.07000000000005</v>
          </cell>
        </row>
        <row r="1882">
          <cell r="A1882">
            <v>87714004</v>
          </cell>
          <cell r="B1882">
            <v>-26586.29</v>
          </cell>
        </row>
        <row r="1883">
          <cell r="A1883">
            <v>87714008</v>
          </cell>
          <cell r="B1883">
            <v>-3211470.07</v>
          </cell>
        </row>
        <row r="1884">
          <cell r="A1884">
            <v>87714009</v>
          </cell>
          <cell r="B1884">
            <v>-91368.76</v>
          </cell>
        </row>
        <row r="1885">
          <cell r="A1885">
            <v>87714013</v>
          </cell>
          <cell r="B1885">
            <v>-1448.81</v>
          </cell>
        </row>
        <row r="1886">
          <cell r="A1886">
            <v>87714020</v>
          </cell>
          <cell r="B1886">
            <v>-15.54</v>
          </cell>
        </row>
        <row r="1887">
          <cell r="A1887">
            <v>87715003</v>
          </cell>
          <cell r="B1887">
            <v>-1.48</v>
          </cell>
        </row>
        <row r="1888">
          <cell r="A1888">
            <v>87715004</v>
          </cell>
          <cell r="B1888">
            <v>-2450108</v>
          </cell>
        </row>
        <row r="1889">
          <cell r="A1889">
            <v>87715005</v>
          </cell>
          <cell r="B1889">
            <v>-9038.14</v>
          </cell>
        </row>
        <row r="1890">
          <cell r="A1890">
            <v>87715006</v>
          </cell>
          <cell r="B1890">
            <v>-68067.28</v>
          </cell>
        </row>
        <row r="1891">
          <cell r="A1891">
            <v>87720411</v>
          </cell>
          <cell r="B1891">
            <v>-165394.18</v>
          </cell>
        </row>
        <row r="1892">
          <cell r="A1892">
            <v>87720420</v>
          </cell>
          <cell r="B1892">
            <v>-7.0000000000000007E-2</v>
          </cell>
        </row>
        <row r="1893">
          <cell r="A1893">
            <v>87720510</v>
          </cell>
          <cell r="B1893">
            <v>-210755.78</v>
          </cell>
        </row>
        <row r="1894">
          <cell r="A1894">
            <v>87720511</v>
          </cell>
          <cell r="B1894">
            <v>-32310.05</v>
          </cell>
        </row>
        <row r="1895">
          <cell r="A1895">
            <v>87720520</v>
          </cell>
          <cell r="B1895">
            <v>-6028.5</v>
          </cell>
        </row>
        <row r="1896">
          <cell r="A1896">
            <v>87720930</v>
          </cell>
          <cell r="B1896">
            <v>-105238.23</v>
          </cell>
        </row>
        <row r="1897">
          <cell r="A1897">
            <v>87720931</v>
          </cell>
          <cell r="B1897">
            <v>-673848.53</v>
          </cell>
        </row>
        <row r="1898">
          <cell r="A1898">
            <v>87740410</v>
          </cell>
          <cell r="B1898">
            <v>-10104.59</v>
          </cell>
        </row>
        <row r="1899">
          <cell r="A1899">
            <v>87740420</v>
          </cell>
          <cell r="B1899">
            <v>-0.03</v>
          </cell>
        </row>
        <row r="1900">
          <cell r="A1900">
            <v>87740600</v>
          </cell>
          <cell r="B1900">
            <v>-152034.5</v>
          </cell>
        </row>
        <row r="1901">
          <cell r="A1901">
            <v>87740999</v>
          </cell>
          <cell r="B1901">
            <v>-280595.40000000002</v>
          </cell>
        </row>
        <row r="1902">
          <cell r="A1902">
            <v>87810000</v>
          </cell>
          <cell r="B1902">
            <v>-480534855.14999998</v>
          </cell>
        </row>
        <row r="1903">
          <cell r="A1903">
            <v>87715004</v>
          </cell>
          <cell r="B1903">
            <v>-7100000</v>
          </cell>
        </row>
        <row r="1904">
          <cell r="A1904">
            <v>87810000</v>
          </cell>
          <cell r="B1904">
            <v>63218774.770000003</v>
          </cell>
        </row>
        <row r="1905">
          <cell r="A1905">
            <v>87810000</v>
          </cell>
          <cell r="B1905">
            <v>913000</v>
          </cell>
        </row>
        <row r="1906">
          <cell r="A1906">
            <v>87810000</v>
          </cell>
          <cell r="B1906">
            <v>14253607.27</v>
          </cell>
        </row>
        <row r="1907">
          <cell r="A1907">
            <v>65201000</v>
          </cell>
          <cell r="B1907">
            <v>-3092193</v>
          </cell>
        </row>
        <row r="1908">
          <cell r="A1908">
            <v>65202000</v>
          </cell>
          <cell r="B1908">
            <v>4034366.95</v>
          </cell>
        </row>
        <row r="1909">
          <cell r="A1909">
            <v>65203000</v>
          </cell>
          <cell r="B1909">
            <v>-66383545.82</v>
          </cell>
        </row>
        <row r="1910">
          <cell r="A1910">
            <v>87810000</v>
          </cell>
          <cell r="B1910">
            <v>-144395900</v>
          </cell>
        </row>
        <row r="1911">
          <cell r="A1911">
            <v>87810000</v>
          </cell>
          <cell r="B1911">
            <v>4834395.5</v>
          </cell>
        </row>
        <row r="1912">
          <cell r="A1912">
            <v>87810000</v>
          </cell>
          <cell r="B1912">
            <v>-2712150</v>
          </cell>
        </row>
        <row r="1913">
          <cell r="A1913">
            <v>87810000</v>
          </cell>
          <cell r="B1913">
            <v>641391.46</v>
          </cell>
        </row>
        <row r="1914">
          <cell r="A1914">
            <v>87810000</v>
          </cell>
          <cell r="B1914">
            <v>18823211</v>
          </cell>
        </row>
        <row r="1915">
          <cell r="A1915">
            <v>65201000</v>
          </cell>
          <cell r="B1915">
            <v>38417</v>
          </cell>
        </row>
        <row r="1916">
          <cell r="A1916">
            <v>87810000</v>
          </cell>
          <cell r="B1916">
            <v>-3576410.09</v>
          </cell>
        </row>
        <row r="1917">
          <cell r="A1917">
            <v>87810000</v>
          </cell>
          <cell r="B1917">
            <v>-121864.38</v>
          </cell>
        </row>
        <row r="1918">
          <cell r="A1918">
            <v>87810000</v>
          </cell>
          <cell r="B1918">
            <v>-893203.11</v>
          </cell>
        </row>
        <row r="1919">
          <cell r="A1919">
            <v>87810000</v>
          </cell>
          <cell r="B1919">
            <v>155317.57</v>
          </cell>
        </row>
        <row r="1920">
          <cell r="A1920">
            <v>87810000</v>
          </cell>
          <cell r="B1920">
            <v>2151720</v>
          </cell>
        </row>
        <row r="1921">
          <cell r="A1921">
            <v>84790100</v>
          </cell>
          <cell r="B1921">
            <v>-187660.52999999994</v>
          </cell>
        </row>
        <row r="1922">
          <cell r="A1922">
            <v>81140212</v>
          </cell>
          <cell r="B1922">
            <v>-18.765056999999999</v>
          </cell>
        </row>
        <row r="1923">
          <cell r="A1923">
            <v>81130212</v>
          </cell>
          <cell r="B1923">
            <v>-0.37613699999999994</v>
          </cell>
        </row>
        <row r="1924">
          <cell r="A1924">
            <v>81130212</v>
          </cell>
          <cell r="B1924">
            <v>-101.585667</v>
          </cell>
        </row>
        <row r="1925">
          <cell r="A1925">
            <v>81130212</v>
          </cell>
          <cell r="B1925">
            <v>-0.72023000000000004</v>
          </cell>
        </row>
        <row r="1926">
          <cell r="A1926">
            <v>81140212</v>
          </cell>
          <cell r="B1926">
            <v>-16.153729999999999</v>
          </cell>
        </row>
        <row r="1927">
          <cell r="A1927">
            <v>81137112</v>
          </cell>
          <cell r="B1927">
            <v>-25.880400000000002</v>
          </cell>
        </row>
        <row r="1928">
          <cell r="A1928">
            <v>81130212</v>
          </cell>
          <cell r="B1928">
            <v>-8051.9012000000002</v>
          </cell>
        </row>
        <row r="1929">
          <cell r="A1929">
            <v>81140212</v>
          </cell>
          <cell r="B1929">
            <v>-3.6719200000000001</v>
          </cell>
        </row>
        <row r="1930">
          <cell r="A1930">
            <v>81140212</v>
          </cell>
          <cell r="B1930">
            <v>-8.2346000000000004</v>
          </cell>
        </row>
        <row r="1931">
          <cell r="A1931">
            <v>80120102</v>
          </cell>
          <cell r="B1931">
            <v>-2401.88</v>
          </cell>
        </row>
        <row r="1932">
          <cell r="A1932">
            <v>81130102</v>
          </cell>
          <cell r="B1932">
            <v>-421630.39999999938</v>
          </cell>
        </row>
        <row r="1933">
          <cell r="A1933">
            <v>81130202</v>
          </cell>
          <cell r="B1933">
            <v>-524.52</v>
          </cell>
        </row>
        <row r="1934">
          <cell r="A1934">
            <v>81137102</v>
          </cell>
          <cell r="B1934">
            <v>-52823.81</v>
          </cell>
        </row>
        <row r="1935">
          <cell r="A1935">
            <v>81140202</v>
          </cell>
          <cell r="B1935">
            <v>-33815.090000000004</v>
          </cell>
        </row>
        <row r="1936">
          <cell r="A1936">
            <v>81140302</v>
          </cell>
          <cell r="B1936">
            <v>-26.22</v>
          </cell>
        </row>
        <row r="1937">
          <cell r="A1937">
            <v>81144002</v>
          </cell>
          <cell r="B1937">
            <v>-1.5</v>
          </cell>
        </row>
        <row r="1938">
          <cell r="A1938">
            <v>80124502</v>
          </cell>
          <cell r="B1938">
            <v>-722.21</v>
          </cell>
        </row>
        <row r="1939">
          <cell r="A1939">
            <v>80126702</v>
          </cell>
          <cell r="B1939">
            <v>-228.57</v>
          </cell>
        </row>
        <row r="1940">
          <cell r="A1940">
            <v>81134102</v>
          </cell>
          <cell r="B1940">
            <v>-182861.21999999997</v>
          </cell>
        </row>
        <row r="1941">
          <cell r="A1941">
            <v>81134302</v>
          </cell>
          <cell r="B1941">
            <v>-4778.8399999999992</v>
          </cell>
        </row>
        <row r="1942">
          <cell r="A1942">
            <v>81134402</v>
          </cell>
          <cell r="B1942">
            <v>-1784.98</v>
          </cell>
        </row>
        <row r="1943">
          <cell r="A1943">
            <v>81134502</v>
          </cell>
          <cell r="B1943">
            <v>-57659.880000000012</v>
          </cell>
        </row>
        <row r="1944">
          <cell r="A1944">
            <v>81134702</v>
          </cell>
          <cell r="B1944">
            <v>-9360.3799999999992</v>
          </cell>
        </row>
        <row r="1945">
          <cell r="A1945">
            <v>81134802</v>
          </cell>
          <cell r="B1945">
            <v>-18343.64</v>
          </cell>
        </row>
        <row r="1946">
          <cell r="A1946">
            <v>81134902</v>
          </cell>
          <cell r="B1946">
            <v>-20340.370000000003</v>
          </cell>
        </row>
        <row r="1947">
          <cell r="A1947">
            <v>81136402</v>
          </cell>
          <cell r="B1947">
            <v>-467.74</v>
          </cell>
        </row>
        <row r="1948">
          <cell r="A1948">
            <v>81136702</v>
          </cell>
          <cell r="B1948">
            <v>-13963.93</v>
          </cell>
        </row>
        <row r="1949">
          <cell r="A1949">
            <v>81144102</v>
          </cell>
          <cell r="B1949">
            <v>-409705.45000000019</v>
          </cell>
        </row>
        <row r="1950">
          <cell r="A1950">
            <v>81144202</v>
          </cell>
          <cell r="B1950">
            <v>-23679.669999999995</v>
          </cell>
        </row>
        <row r="1951">
          <cell r="A1951">
            <v>81144302</v>
          </cell>
          <cell r="B1951">
            <v>-12412.919999999998</v>
          </cell>
        </row>
        <row r="1952">
          <cell r="A1952">
            <v>81144602</v>
          </cell>
          <cell r="B1952">
            <v>-52.95</v>
          </cell>
        </row>
        <row r="1953">
          <cell r="A1953">
            <v>81144902</v>
          </cell>
          <cell r="B1953">
            <v>-4063.2699999999995</v>
          </cell>
        </row>
        <row r="1954">
          <cell r="A1954">
            <v>81145002</v>
          </cell>
          <cell r="B1954">
            <v>-15472.090000000006</v>
          </cell>
        </row>
        <row r="1955">
          <cell r="A1955">
            <v>81145102</v>
          </cell>
          <cell r="B1955">
            <v>-11730.339999999998</v>
          </cell>
        </row>
        <row r="1956">
          <cell r="A1956">
            <v>81145202</v>
          </cell>
          <cell r="B1956">
            <v>-25031.68</v>
          </cell>
        </row>
        <row r="1957">
          <cell r="A1957">
            <v>81145302</v>
          </cell>
          <cell r="B1957">
            <v>-207682.44</v>
          </cell>
        </row>
        <row r="1958">
          <cell r="A1958">
            <v>81145402</v>
          </cell>
          <cell r="B1958">
            <v>-5131.4399999999996</v>
          </cell>
        </row>
        <row r="1959">
          <cell r="A1959">
            <v>81145502</v>
          </cell>
          <cell r="B1959">
            <v>-28140.320000000007</v>
          </cell>
        </row>
        <row r="1960">
          <cell r="A1960">
            <v>81145702</v>
          </cell>
          <cell r="B1960">
            <v>-330310.56999999995</v>
          </cell>
        </row>
        <row r="1961">
          <cell r="A1961">
            <v>81146702</v>
          </cell>
          <cell r="B1961">
            <v>-1207.18</v>
          </cell>
        </row>
        <row r="1962">
          <cell r="A1962">
            <v>74810000</v>
          </cell>
          <cell r="B1962">
            <v>-1940271.77</v>
          </cell>
        </row>
        <row r="1963">
          <cell r="A1963">
            <v>74870000</v>
          </cell>
          <cell r="B1963">
            <v>-87574.33</v>
          </cell>
        </row>
        <row r="1964">
          <cell r="A1964">
            <v>84810000</v>
          </cell>
          <cell r="B1964">
            <v>-1439894.47</v>
          </cell>
        </row>
        <row r="1965">
          <cell r="A1965">
            <v>87810000</v>
          </cell>
          <cell r="B1965">
            <v>19187283.620000001</v>
          </cell>
        </row>
        <row r="1966">
          <cell r="A1966">
            <v>65201000</v>
          </cell>
          <cell r="B1966">
            <v>-5012</v>
          </cell>
        </row>
        <row r="1967">
          <cell r="A1967">
            <v>65202000</v>
          </cell>
          <cell r="B1967">
            <v>1109421.98</v>
          </cell>
        </row>
        <row r="1968">
          <cell r="A1968">
            <v>65203000</v>
          </cell>
          <cell r="B1968">
            <v>5842018.0999999996</v>
          </cell>
        </row>
        <row r="1969">
          <cell r="A1969">
            <v>71700996</v>
          </cell>
          <cell r="B1969">
            <v>-670.8</v>
          </cell>
        </row>
        <row r="1970">
          <cell r="A1970">
            <v>71700997</v>
          </cell>
          <cell r="B1970">
            <v>-99271.28</v>
          </cell>
        </row>
        <row r="1971">
          <cell r="A1971">
            <v>71700998</v>
          </cell>
          <cell r="B1971">
            <v>-109693.93</v>
          </cell>
        </row>
        <row r="1972">
          <cell r="A1972">
            <v>75721000</v>
          </cell>
          <cell r="B1972">
            <v>-1482024.59</v>
          </cell>
        </row>
        <row r="1973">
          <cell r="A1973">
            <v>75722000</v>
          </cell>
          <cell r="B1973">
            <v>-824352.07</v>
          </cell>
        </row>
        <row r="1974">
          <cell r="A1974">
            <v>75805003</v>
          </cell>
          <cell r="B1974">
            <v>-372009.48</v>
          </cell>
        </row>
        <row r="1975">
          <cell r="A1975">
            <v>75815003</v>
          </cell>
          <cell r="B1975">
            <v>-32675.41</v>
          </cell>
        </row>
        <row r="1976">
          <cell r="A1976">
            <v>75819013</v>
          </cell>
          <cell r="B1976">
            <v>-44.26</v>
          </cell>
        </row>
        <row r="1977">
          <cell r="A1977">
            <v>75820363</v>
          </cell>
          <cell r="B1977">
            <v>-159286.01999999999</v>
          </cell>
        </row>
        <row r="1978">
          <cell r="A1978">
            <v>75829023</v>
          </cell>
          <cell r="B1978">
            <v>554848.43999999994</v>
          </cell>
        </row>
        <row r="1979">
          <cell r="A1979">
            <v>75830003</v>
          </cell>
          <cell r="B1979">
            <v>-215.04</v>
          </cell>
        </row>
        <row r="1980">
          <cell r="A1980">
            <v>75832043</v>
          </cell>
          <cell r="B1980">
            <v>-5.82</v>
          </cell>
        </row>
        <row r="1981">
          <cell r="A1981">
            <v>75836003</v>
          </cell>
          <cell r="B1981">
            <v>1580722.11</v>
          </cell>
        </row>
        <row r="1982">
          <cell r="A1982">
            <v>75847023</v>
          </cell>
          <cell r="B1982">
            <v>-553.5</v>
          </cell>
        </row>
        <row r="1983">
          <cell r="A1983">
            <v>77620800</v>
          </cell>
          <cell r="B1983">
            <v>-25331725.969999999</v>
          </cell>
        </row>
        <row r="1984">
          <cell r="A1984">
            <v>85721300</v>
          </cell>
          <cell r="B1984">
            <v>-212397.98</v>
          </cell>
        </row>
        <row r="1985">
          <cell r="A1985">
            <v>85740900</v>
          </cell>
          <cell r="B1985">
            <v>-12070.55</v>
          </cell>
        </row>
        <row r="1986">
          <cell r="A1986">
            <v>85741800</v>
          </cell>
          <cell r="B1986">
            <v>-5499.55</v>
          </cell>
        </row>
        <row r="1987">
          <cell r="A1987">
            <v>85747000</v>
          </cell>
          <cell r="B1987">
            <v>-10933.81</v>
          </cell>
        </row>
        <row r="1988">
          <cell r="A1988">
            <v>85761100</v>
          </cell>
          <cell r="B1988">
            <v>-48780.49</v>
          </cell>
        </row>
        <row r="1989">
          <cell r="A1989">
            <v>85770100</v>
          </cell>
          <cell r="B1989">
            <v>-53486.22</v>
          </cell>
        </row>
        <row r="1990">
          <cell r="A1990">
            <v>85805113</v>
          </cell>
          <cell r="B1990">
            <v>-651736.43999999994</v>
          </cell>
        </row>
        <row r="1991">
          <cell r="A1991">
            <v>85809113</v>
          </cell>
          <cell r="B1991">
            <v>-41645.96</v>
          </cell>
        </row>
        <row r="1992">
          <cell r="A1992">
            <v>85810113</v>
          </cell>
          <cell r="B1992">
            <v>-1210.44</v>
          </cell>
        </row>
        <row r="1993">
          <cell r="A1993">
            <v>85815113</v>
          </cell>
          <cell r="B1993">
            <v>-18942.75</v>
          </cell>
        </row>
        <row r="1994">
          <cell r="A1994">
            <v>87713802</v>
          </cell>
          <cell r="B1994">
            <v>-556000</v>
          </cell>
        </row>
        <row r="1995">
          <cell r="A1995">
            <v>87715004</v>
          </cell>
          <cell r="B1995">
            <v>-3500000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rocony"/>
      <sheetName val="FMS_GL"/>
      <sheetName val="VORTEX"/>
      <sheetName val="Rumunia"/>
      <sheetName val="KM"/>
      <sheetName val="Arkusz1"/>
      <sheetName val="Arkusz2"/>
      <sheetName val="Arkusz3"/>
      <sheetName val="PK"/>
      <sheetName val="POZ"/>
      <sheetName val="opis"/>
      <sheetName val="zmiany_prezentacji"/>
    </sheetNames>
    <sheetDataSet>
      <sheetData sheetId="0" refreshError="1"/>
      <sheetData sheetId="1">
        <row r="1">
          <cell r="A1" t="str">
            <v>ACN</v>
          </cell>
          <cell r="B1" t="str">
            <v>BALPLN</v>
          </cell>
        </row>
        <row r="2">
          <cell r="A2">
            <v>65201000</v>
          </cell>
          <cell r="B2">
            <v>243335045</v>
          </cell>
        </row>
        <row r="3">
          <cell r="A3">
            <v>65202000</v>
          </cell>
          <cell r="B3">
            <v>10934492.220000001</v>
          </cell>
        </row>
        <row r="4">
          <cell r="A4">
            <v>65203000</v>
          </cell>
          <cell r="B4">
            <v>-28477432.280000001</v>
          </cell>
        </row>
        <row r="5">
          <cell r="A5">
            <v>65205000</v>
          </cell>
          <cell r="B5">
            <v>5927</v>
          </cell>
        </row>
        <row r="6">
          <cell r="A6">
            <v>70000110</v>
          </cell>
          <cell r="B6">
            <v>104320.36</v>
          </cell>
        </row>
        <row r="7">
          <cell r="A7">
            <v>70000622</v>
          </cell>
          <cell r="B7">
            <v>66.78</v>
          </cell>
        </row>
        <row r="8">
          <cell r="A8">
            <v>70010200</v>
          </cell>
          <cell r="B8">
            <v>-11.54</v>
          </cell>
        </row>
        <row r="9">
          <cell r="A9">
            <v>70010210</v>
          </cell>
          <cell r="B9">
            <v>531767.94999999995</v>
          </cell>
        </row>
        <row r="10">
          <cell r="A10">
            <v>70011300</v>
          </cell>
          <cell r="B10">
            <v>33521.599999999999</v>
          </cell>
        </row>
        <row r="11">
          <cell r="A11">
            <v>70012100</v>
          </cell>
          <cell r="B11">
            <v>17675.490000000002</v>
          </cell>
        </row>
        <row r="12">
          <cell r="A12">
            <v>70012122</v>
          </cell>
          <cell r="B12">
            <v>60341.61</v>
          </cell>
        </row>
        <row r="13">
          <cell r="A13">
            <v>70012222</v>
          </cell>
          <cell r="B13">
            <v>1187761.6100000001</v>
          </cell>
        </row>
        <row r="14">
          <cell r="A14">
            <v>70012322</v>
          </cell>
          <cell r="B14">
            <v>2180842.4</v>
          </cell>
        </row>
        <row r="15">
          <cell r="A15">
            <v>70018522</v>
          </cell>
          <cell r="B15">
            <v>2018347.5</v>
          </cell>
        </row>
        <row r="16">
          <cell r="A16">
            <v>70020100</v>
          </cell>
          <cell r="B16">
            <v>833473.62</v>
          </cell>
        </row>
        <row r="17">
          <cell r="A17">
            <v>70020109</v>
          </cell>
          <cell r="B17">
            <v>2510.12</v>
          </cell>
        </row>
        <row r="18">
          <cell r="A18">
            <v>70020110</v>
          </cell>
          <cell r="B18">
            <v>0</v>
          </cell>
        </row>
        <row r="19">
          <cell r="A19">
            <v>70020200</v>
          </cell>
          <cell r="B19">
            <v>540739.51</v>
          </cell>
        </row>
        <row r="20">
          <cell r="A20">
            <v>70020210</v>
          </cell>
          <cell r="B20">
            <v>559.47370000000001</v>
          </cell>
        </row>
        <row r="21">
          <cell r="A21">
            <v>70020600</v>
          </cell>
          <cell r="B21">
            <v>81951.13</v>
          </cell>
        </row>
        <row r="22">
          <cell r="A22">
            <v>70020610</v>
          </cell>
          <cell r="B22">
            <v>77291.88</v>
          </cell>
        </row>
        <row r="23">
          <cell r="A23">
            <v>70022100</v>
          </cell>
          <cell r="B23">
            <v>1932965.56</v>
          </cell>
        </row>
        <row r="24">
          <cell r="A24">
            <v>70022110</v>
          </cell>
          <cell r="B24">
            <v>3965.2</v>
          </cell>
        </row>
        <row r="25">
          <cell r="A25">
            <v>70022200</v>
          </cell>
          <cell r="B25">
            <v>19888044.129999999</v>
          </cell>
        </row>
        <row r="26">
          <cell r="A26">
            <v>70022210</v>
          </cell>
          <cell r="B26">
            <v>49762.3</v>
          </cell>
        </row>
        <row r="27">
          <cell r="A27">
            <v>70022222</v>
          </cell>
          <cell r="B27">
            <v>1717.81</v>
          </cell>
        </row>
        <row r="28">
          <cell r="A28">
            <v>70022223</v>
          </cell>
          <cell r="B28">
            <v>-3840</v>
          </cell>
        </row>
        <row r="29">
          <cell r="A29">
            <v>70022300</v>
          </cell>
          <cell r="B29">
            <v>92487.82</v>
          </cell>
        </row>
        <row r="30">
          <cell r="A30">
            <v>70022310</v>
          </cell>
          <cell r="B30">
            <v>168.25</v>
          </cell>
        </row>
        <row r="31">
          <cell r="A31">
            <v>70028622</v>
          </cell>
          <cell r="B31">
            <v>2791118.01</v>
          </cell>
        </row>
        <row r="32">
          <cell r="A32">
            <v>70200100</v>
          </cell>
          <cell r="B32">
            <v>1404005.91</v>
          </cell>
        </row>
        <row r="33">
          <cell r="A33">
            <v>70200110</v>
          </cell>
          <cell r="B33">
            <v>123065.39</v>
          </cell>
        </row>
        <row r="34">
          <cell r="A34">
            <v>70200210</v>
          </cell>
          <cell r="B34">
            <v>21481.72</v>
          </cell>
        </row>
        <row r="35">
          <cell r="A35">
            <v>70200500</v>
          </cell>
          <cell r="B35">
            <v>12000</v>
          </cell>
        </row>
        <row r="36">
          <cell r="A36">
            <v>70210100</v>
          </cell>
          <cell r="B36">
            <v>2279793.96</v>
          </cell>
        </row>
        <row r="37">
          <cell r="A37">
            <v>70210110</v>
          </cell>
          <cell r="B37">
            <v>2043482.45</v>
          </cell>
        </row>
        <row r="38">
          <cell r="A38">
            <v>70210220</v>
          </cell>
          <cell r="B38">
            <v>214164.44</v>
          </cell>
        </row>
        <row r="39">
          <cell r="A39">
            <v>70210300</v>
          </cell>
          <cell r="B39">
            <v>202835.55</v>
          </cell>
        </row>
        <row r="40">
          <cell r="A40">
            <v>70210420</v>
          </cell>
          <cell r="B40">
            <v>85802.38</v>
          </cell>
        </row>
        <row r="41">
          <cell r="A41">
            <v>70210500</v>
          </cell>
          <cell r="B41">
            <v>4000</v>
          </cell>
        </row>
        <row r="42">
          <cell r="A42">
            <v>70210800</v>
          </cell>
          <cell r="B42">
            <v>1525.94</v>
          </cell>
        </row>
        <row r="43">
          <cell r="A43">
            <v>70211020</v>
          </cell>
          <cell r="B43">
            <v>127457.96</v>
          </cell>
        </row>
        <row r="44">
          <cell r="A44">
            <v>70211200</v>
          </cell>
          <cell r="B44">
            <v>810927.41</v>
          </cell>
        </row>
        <row r="45">
          <cell r="A45">
            <v>70211210</v>
          </cell>
          <cell r="B45">
            <v>4845713.55</v>
          </cell>
        </row>
        <row r="46">
          <cell r="A46">
            <v>70211720</v>
          </cell>
          <cell r="B46">
            <v>774189.32</v>
          </cell>
        </row>
        <row r="47">
          <cell r="A47">
            <v>70211800</v>
          </cell>
          <cell r="B47">
            <v>1742736.44</v>
          </cell>
        </row>
        <row r="48">
          <cell r="A48">
            <v>70211810</v>
          </cell>
          <cell r="B48">
            <v>11520.02</v>
          </cell>
        </row>
        <row r="49">
          <cell r="A49">
            <v>70211910</v>
          </cell>
          <cell r="B49">
            <v>400230.03</v>
          </cell>
        </row>
        <row r="50">
          <cell r="A50">
            <v>70212000</v>
          </cell>
          <cell r="B50">
            <v>148528.76</v>
          </cell>
        </row>
        <row r="51">
          <cell r="A51">
            <v>70220100</v>
          </cell>
          <cell r="B51">
            <v>4830</v>
          </cell>
        </row>
        <row r="52">
          <cell r="A52">
            <v>70220220</v>
          </cell>
          <cell r="B52">
            <v>18233.349999999999</v>
          </cell>
        </row>
        <row r="53">
          <cell r="A53">
            <v>70220420</v>
          </cell>
          <cell r="B53">
            <v>769023.17</v>
          </cell>
        </row>
        <row r="54">
          <cell r="A54">
            <v>70220520</v>
          </cell>
          <cell r="B54">
            <v>598260.31000000006</v>
          </cell>
        </row>
        <row r="55">
          <cell r="A55">
            <v>70221020</v>
          </cell>
          <cell r="B55">
            <v>578236.19999999995</v>
          </cell>
        </row>
        <row r="56">
          <cell r="A56">
            <v>70221500</v>
          </cell>
          <cell r="B56">
            <v>219071.97</v>
          </cell>
        </row>
        <row r="57">
          <cell r="A57">
            <v>70700070</v>
          </cell>
          <cell r="B57">
            <v>473070.59</v>
          </cell>
        </row>
        <row r="58">
          <cell r="A58">
            <v>70700081</v>
          </cell>
          <cell r="B58">
            <v>5090601.29</v>
          </cell>
        </row>
        <row r="59">
          <cell r="A59">
            <v>70700092</v>
          </cell>
          <cell r="B59">
            <v>68538.53</v>
          </cell>
        </row>
        <row r="60">
          <cell r="A60">
            <v>70700095</v>
          </cell>
          <cell r="B60">
            <v>328425.40000000002</v>
          </cell>
        </row>
        <row r="61">
          <cell r="A61">
            <v>70700103</v>
          </cell>
          <cell r="B61">
            <v>6523414.3799999999</v>
          </cell>
        </row>
        <row r="62">
          <cell r="A62">
            <v>70700120</v>
          </cell>
          <cell r="B62">
            <v>279838.01</v>
          </cell>
        </row>
        <row r="63">
          <cell r="A63">
            <v>70700991</v>
          </cell>
          <cell r="B63">
            <v>987136.86</v>
          </cell>
        </row>
        <row r="64">
          <cell r="A64">
            <v>70700992</v>
          </cell>
          <cell r="B64">
            <v>11113191.99</v>
          </cell>
        </row>
        <row r="65">
          <cell r="A65">
            <v>70701010</v>
          </cell>
          <cell r="B65">
            <v>2404749.5</v>
          </cell>
        </row>
        <row r="66">
          <cell r="A66">
            <v>70702000</v>
          </cell>
          <cell r="B66">
            <v>18801.11</v>
          </cell>
        </row>
        <row r="67">
          <cell r="A67">
            <v>70704000</v>
          </cell>
          <cell r="B67">
            <v>159406.38</v>
          </cell>
        </row>
        <row r="68">
          <cell r="A68">
            <v>70705000</v>
          </cell>
          <cell r="B68">
            <v>11669583.85</v>
          </cell>
        </row>
        <row r="69">
          <cell r="A69">
            <v>70705010</v>
          </cell>
          <cell r="B69">
            <v>9338005.8000000007</v>
          </cell>
        </row>
        <row r="70">
          <cell r="A70">
            <v>70705020</v>
          </cell>
          <cell r="B70">
            <v>106804.67</v>
          </cell>
        </row>
        <row r="71">
          <cell r="A71">
            <v>70710010</v>
          </cell>
          <cell r="B71">
            <v>24735518.359999999</v>
          </cell>
        </row>
        <row r="72">
          <cell r="A72">
            <v>70710020</v>
          </cell>
          <cell r="B72">
            <v>34823010.109999999</v>
          </cell>
        </row>
        <row r="73">
          <cell r="A73">
            <v>70710050</v>
          </cell>
          <cell r="B73">
            <v>14.55</v>
          </cell>
        </row>
        <row r="74">
          <cell r="A74">
            <v>70710070</v>
          </cell>
          <cell r="B74">
            <v>402012.1</v>
          </cell>
        </row>
        <row r="75">
          <cell r="A75">
            <v>70710110</v>
          </cell>
          <cell r="B75">
            <v>6291958.7300000004</v>
          </cell>
        </row>
        <row r="76">
          <cell r="A76">
            <v>70710120</v>
          </cell>
          <cell r="B76">
            <v>15156496.699999999</v>
          </cell>
        </row>
        <row r="77">
          <cell r="A77">
            <v>70710130</v>
          </cell>
          <cell r="B77">
            <v>11468316.24</v>
          </cell>
        </row>
        <row r="78">
          <cell r="A78">
            <v>70711010</v>
          </cell>
          <cell r="B78">
            <v>308900.55</v>
          </cell>
        </row>
        <row r="79">
          <cell r="A79">
            <v>70720000</v>
          </cell>
          <cell r="B79">
            <v>284654.23</v>
          </cell>
        </row>
        <row r="80">
          <cell r="A80">
            <v>70720021</v>
          </cell>
          <cell r="B80">
            <v>337153.05</v>
          </cell>
        </row>
        <row r="81">
          <cell r="A81">
            <v>70720022</v>
          </cell>
          <cell r="B81">
            <v>228936.2</v>
          </cell>
        </row>
        <row r="82">
          <cell r="A82">
            <v>70720023</v>
          </cell>
          <cell r="B82">
            <v>3395681.14</v>
          </cell>
        </row>
        <row r="83">
          <cell r="A83">
            <v>70720040</v>
          </cell>
          <cell r="B83">
            <v>14552.2</v>
          </cell>
        </row>
        <row r="84">
          <cell r="A84">
            <v>70720060</v>
          </cell>
          <cell r="B84">
            <v>27132.97</v>
          </cell>
        </row>
        <row r="85">
          <cell r="A85">
            <v>70720070</v>
          </cell>
          <cell r="B85">
            <v>1762090</v>
          </cell>
        </row>
        <row r="86">
          <cell r="A86">
            <v>70720080</v>
          </cell>
          <cell r="B86">
            <v>8855000</v>
          </cell>
        </row>
        <row r="87">
          <cell r="A87">
            <v>70722030</v>
          </cell>
          <cell r="B87">
            <v>281.57</v>
          </cell>
        </row>
        <row r="88">
          <cell r="A88">
            <v>70740010</v>
          </cell>
          <cell r="B88">
            <v>1835.82</v>
          </cell>
        </row>
        <row r="89">
          <cell r="A89">
            <v>71030100</v>
          </cell>
          <cell r="B89">
            <v>3061385.6</v>
          </cell>
        </row>
        <row r="90">
          <cell r="A90">
            <v>71030110</v>
          </cell>
          <cell r="B90">
            <v>2.96</v>
          </cell>
        </row>
        <row r="91">
          <cell r="A91">
            <v>71030200</v>
          </cell>
          <cell r="B91">
            <v>3004482.3</v>
          </cell>
        </row>
        <row r="92">
          <cell r="A92">
            <v>71030210</v>
          </cell>
          <cell r="B92">
            <v>-245014.61</v>
          </cell>
        </row>
        <row r="93">
          <cell r="A93">
            <v>71030300</v>
          </cell>
          <cell r="B93">
            <v>13549.15</v>
          </cell>
        </row>
        <row r="94">
          <cell r="A94">
            <v>71030600</v>
          </cell>
          <cell r="B94">
            <v>1102821.72</v>
          </cell>
        </row>
        <row r="95">
          <cell r="A95">
            <v>71030610</v>
          </cell>
          <cell r="B95">
            <v>30412.27</v>
          </cell>
        </row>
        <row r="96">
          <cell r="A96">
            <v>71032100</v>
          </cell>
          <cell r="B96">
            <v>10375640.68</v>
          </cell>
        </row>
        <row r="97">
          <cell r="A97">
            <v>71032110</v>
          </cell>
          <cell r="B97">
            <v>143993.91</v>
          </cell>
        </row>
        <row r="98">
          <cell r="A98">
            <v>71032200</v>
          </cell>
          <cell r="B98">
            <v>97309360.290000007</v>
          </cell>
        </row>
        <row r="99">
          <cell r="A99">
            <v>71032210</v>
          </cell>
          <cell r="B99">
            <v>3596918.2</v>
          </cell>
        </row>
        <row r="100">
          <cell r="A100">
            <v>71032222</v>
          </cell>
          <cell r="B100">
            <v>2574851.1</v>
          </cell>
        </row>
        <row r="101">
          <cell r="A101">
            <v>71032223</v>
          </cell>
          <cell r="B101">
            <v>-2463693.79</v>
          </cell>
        </row>
        <row r="102">
          <cell r="A102">
            <v>71032300</v>
          </cell>
          <cell r="B102">
            <v>790649.24</v>
          </cell>
        </row>
        <row r="103">
          <cell r="A103">
            <v>71032310</v>
          </cell>
          <cell r="B103">
            <v>43644.2</v>
          </cell>
        </row>
        <row r="104">
          <cell r="A104">
            <v>71040200</v>
          </cell>
          <cell r="B104">
            <v>1386199.9</v>
          </cell>
        </row>
        <row r="105">
          <cell r="A105">
            <v>71040206</v>
          </cell>
          <cell r="B105">
            <v>59315.27</v>
          </cell>
        </row>
        <row r="106">
          <cell r="A106">
            <v>71040210</v>
          </cell>
          <cell r="B106">
            <v>7349.41</v>
          </cell>
        </row>
        <row r="107">
          <cell r="A107">
            <v>71040300</v>
          </cell>
          <cell r="B107">
            <v>92250790.269299999</v>
          </cell>
        </row>
        <row r="108">
          <cell r="A108">
            <v>71040310</v>
          </cell>
          <cell r="B108">
            <v>166730.01999999999</v>
          </cell>
        </row>
        <row r="109">
          <cell r="A109">
            <v>71040600</v>
          </cell>
          <cell r="B109">
            <v>43883.11</v>
          </cell>
        </row>
        <row r="110">
          <cell r="A110">
            <v>71040610</v>
          </cell>
          <cell r="B110">
            <v>614.19000000000005</v>
          </cell>
        </row>
        <row r="111">
          <cell r="A111">
            <v>71042100</v>
          </cell>
          <cell r="B111">
            <v>204595905.46430001</v>
          </cell>
        </row>
        <row r="112">
          <cell r="A112">
            <v>71042106</v>
          </cell>
          <cell r="B112">
            <v>392.6</v>
          </cell>
        </row>
        <row r="113">
          <cell r="A113">
            <v>71042110</v>
          </cell>
          <cell r="B113">
            <v>25403196.039999999</v>
          </cell>
        </row>
        <row r="114">
          <cell r="A114">
            <v>71042122</v>
          </cell>
          <cell r="B114">
            <v>431.85</v>
          </cell>
        </row>
        <row r="115">
          <cell r="A115">
            <v>71042123</v>
          </cell>
          <cell r="B115">
            <v>-672.5</v>
          </cell>
        </row>
        <row r="116">
          <cell r="A116">
            <v>71042222</v>
          </cell>
          <cell r="B116">
            <v>2863562.16</v>
          </cell>
        </row>
        <row r="117">
          <cell r="A117">
            <v>71042223</v>
          </cell>
          <cell r="B117">
            <v>-5243413.83</v>
          </cell>
        </row>
        <row r="118">
          <cell r="A118">
            <v>71042224</v>
          </cell>
          <cell r="B118">
            <v>3086.91</v>
          </cell>
        </row>
        <row r="119">
          <cell r="A119">
            <v>71042300</v>
          </cell>
          <cell r="B119">
            <v>183150</v>
          </cell>
        </row>
        <row r="120">
          <cell r="A120">
            <v>71042310</v>
          </cell>
          <cell r="B120">
            <v>6641.8</v>
          </cell>
        </row>
        <row r="121">
          <cell r="A121">
            <v>71043000</v>
          </cell>
          <cell r="B121">
            <v>517813.28</v>
          </cell>
        </row>
        <row r="122">
          <cell r="A122">
            <v>71049900</v>
          </cell>
          <cell r="B122">
            <v>2936184.28</v>
          </cell>
        </row>
        <row r="123">
          <cell r="A123">
            <v>71230100</v>
          </cell>
          <cell r="B123">
            <v>343860</v>
          </cell>
        </row>
        <row r="124">
          <cell r="A124">
            <v>71700000</v>
          </cell>
          <cell r="B124">
            <v>0</v>
          </cell>
        </row>
        <row r="125">
          <cell r="A125">
            <v>71700010</v>
          </cell>
          <cell r="B125">
            <v>2386275.87</v>
          </cell>
        </row>
        <row r="126">
          <cell r="A126">
            <v>71700020</v>
          </cell>
          <cell r="B126">
            <v>881375.04</v>
          </cell>
        </row>
        <row r="127">
          <cell r="A127">
            <v>71700030</v>
          </cell>
          <cell r="B127">
            <v>4501212.5599999996</v>
          </cell>
        </row>
        <row r="128">
          <cell r="A128">
            <v>71700050</v>
          </cell>
          <cell r="B128">
            <v>5548488.1799999997</v>
          </cell>
        </row>
        <row r="129">
          <cell r="A129">
            <v>71700070</v>
          </cell>
          <cell r="B129">
            <v>13606614.09</v>
          </cell>
        </row>
        <row r="130">
          <cell r="A130">
            <v>71700080</v>
          </cell>
          <cell r="B130">
            <v>1164274.6399999999</v>
          </cell>
        </row>
        <row r="131">
          <cell r="A131">
            <v>71700091</v>
          </cell>
          <cell r="B131">
            <v>8033734.2400000002</v>
          </cell>
        </row>
        <row r="132">
          <cell r="A132">
            <v>71700092</v>
          </cell>
          <cell r="B132">
            <v>2220106.09</v>
          </cell>
        </row>
        <row r="133">
          <cell r="A133">
            <v>71700093</v>
          </cell>
          <cell r="B133">
            <v>844279.04</v>
          </cell>
        </row>
        <row r="134">
          <cell r="A134">
            <v>71700101</v>
          </cell>
          <cell r="B134">
            <v>71490.490000000005</v>
          </cell>
        </row>
        <row r="135">
          <cell r="A135">
            <v>71700105</v>
          </cell>
          <cell r="B135">
            <v>1053967.46</v>
          </cell>
        </row>
        <row r="136">
          <cell r="A136">
            <v>71700106</v>
          </cell>
          <cell r="B136">
            <v>697244.95</v>
          </cell>
        </row>
        <row r="137">
          <cell r="A137">
            <v>71700107</v>
          </cell>
          <cell r="B137">
            <v>343760.01</v>
          </cell>
        </row>
        <row r="138">
          <cell r="A138">
            <v>71700130</v>
          </cell>
          <cell r="B138">
            <v>1513915.99</v>
          </cell>
        </row>
        <row r="139">
          <cell r="A139">
            <v>71700140</v>
          </cell>
          <cell r="B139">
            <v>3368348.39</v>
          </cell>
        </row>
        <row r="140">
          <cell r="A140">
            <v>71700180</v>
          </cell>
          <cell r="B140">
            <v>-138458.53</v>
          </cell>
        </row>
        <row r="141">
          <cell r="A141">
            <v>71700200</v>
          </cell>
          <cell r="B141">
            <v>818038.91</v>
          </cell>
        </row>
        <row r="142">
          <cell r="A142">
            <v>71700210</v>
          </cell>
          <cell r="B142">
            <v>2843350.06</v>
          </cell>
        </row>
        <row r="143">
          <cell r="A143">
            <v>71700230</v>
          </cell>
          <cell r="B143">
            <v>258596.69</v>
          </cell>
        </row>
        <row r="144">
          <cell r="A144">
            <v>71700250</v>
          </cell>
          <cell r="B144">
            <v>10190.280000000001</v>
          </cell>
        </row>
        <row r="145">
          <cell r="A145">
            <v>71700310</v>
          </cell>
          <cell r="B145">
            <v>2568.81</v>
          </cell>
        </row>
        <row r="146">
          <cell r="A146">
            <v>71700400</v>
          </cell>
          <cell r="B146">
            <v>25708561.260000002</v>
          </cell>
        </row>
        <row r="147">
          <cell r="A147">
            <v>71700410</v>
          </cell>
          <cell r="B147">
            <v>2607324.7400000002</v>
          </cell>
        </row>
        <row r="148">
          <cell r="A148">
            <v>71700500</v>
          </cell>
          <cell r="B148">
            <v>7176726.5</v>
          </cell>
        </row>
        <row r="149">
          <cell r="A149">
            <v>71700550</v>
          </cell>
          <cell r="B149">
            <v>5980412.9800000004</v>
          </cell>
        </row>
        <row r="150">
          <cell r="A150">
            <v>71700720</v>
          </cell>
          <cell r="B150">
            <v>290662.40999999997</v>
          </cell>
        </row>
        <row r="151">
          <cell r="A151">
            <v>71700900</v>
          </cell>
          <cell r="B151">
            <v>166718.29</v>
          </cell>
        </row>
        <row r="152">
          <cell r="A152">
            <v>71700940</v>
          </cell>
          <cell r="B152">
            <v>2235203.14</v>
          </cell>
        </row>
        <row r="153">
          <cell r="A153">
            <v>71700980</v>
          </cell>
          <cell r="B153">
            <v>5407121.96</v>
          </cell>
        </row>
        <row r="154">
          <cell r="A154">
            <v>71700991</v>
          </cell>
          <cell r="B154">
            <v>2201772.35</v>
          </cell>
        </row>
        <row r="155">
          <cell r="A155">
            <v>71700992</v>
          </cell>
          <cell r="B155">
            <v>549813</v>
          </cell>
        </row>
        <row r="156">
          <cell r="A156">
            <v>71700993</v>
          </cell>
          <cell r="B156">
            <v>2644558.42</v>
          </cell>
        </row>
        <row r="157">
          <cell r="A157">
            <v>71700995</v>
          </cell>
          <cell r="B157">
            <v>3398160.37</v>
          </cell>
        </row>
        <row r="158">
          <cell r="A158">
            <v>71700996</v>
          </cell>
          <cell r="B158">
            <v>779516.43</v>
          </cell>
        </row>
        <row r="159">
          <cell r="A159">
            <v>71700997</v>
          </cell>
          <cell r="B159">
            <v>2050515.79</v>
          </cell>
        </row>
        <row r="160">
          <cell r="A160">
            <v>71700998</v>
          </cell>
          <cell r="B160">
            <v>7013955.5899999999</v>
          </cell>
        </row>
        <row r="161">
          <cell r="A161">
            <v>71700999</v>
          </cell>
          <cell r="B161">
            <v>208699.86</v>
          </cell>
        </row>
        <row r="162">
          <cell r="A162">
            <v>71701010</v>
          </cell>
          <cell r="B162">
            <v>406296.17</v>
          </cell>
        </row>
        <row r="163">
          <cell r="A163">
            <v>71709010</v>
          </cell>
          <cell r="B163">
            <v>1490582.06</v>
          </cell>
        </row>
        <row r="164">
          <cell r="A164">
            <v>71709020</v>
          </cell>
          <cell r="B164">
            <v>140764.57</v>
          </cell>
        </row>
        <row r="165">
          <cell r="A165">
            <v>71711000</v>
          </cell>
          <cell r="B165">
            <v>28420865.559999999</v>
          </cell>
        </row>
        <row r="166">
          <cell r="A166">
            <v>71717000</v>
          </cell>
          <cell r="B166">
            <v>510095.87</v>
          </cell>
        </row>
        <row r="167">
          <cell r="A167">
            <v>71719021</v>
          </cell>
          <cell r="B167">
            <v>9810138.5299999993</v>
          </cell>
        </row>
        <row r="168">
          <cell r="A168">
            <v>71719023</v>
          </cell>
          <cell r="B168">
            <v>120225.81</v>
          </cell>
        </row>
        <row r="169">
          <cell r="A169">
            <v>71719041</v>
          </cell>
          <cell r="B169">
            <v>259094.9</v>
          </cell>
        </row>
        <row r="170">
          <cell r="A170">
            <v>71719051</v>
          </cell>
          <cell r="B170">
            <v>153215.29</v>
          </cell>
        </row>
        <row r="171">
          <cell r="A171">
            <v>71719061</v>
          </cell>
          <cell r="B171">
            <v>7489169.1699999999</v>
          </cell>
        </row>
        <row r="172">
          <cell r="A172">
            <v>71719081</v>
          </cell>
          <cell r="B172">
            <v>12603315.119999999</v>
          </cell>
        </row>
        <row r="173">
          <cell r="A173">
            <v>71719101</v>
          </cell>
          <cell r="B173">
            <v>137887.32999999999</v>
          </cell>
        </row>
        <row r="174">
          <cell r="A174">
            <v>71719111</v>
          </cell>
          <cell r="B174">
            <v>8784088.4199999999</v>
          </cell>
        </row>
        <row r="175">
          <cell r="A175">
            <v>71719121</v>
          </cell>
          <cell r="B175">
            <v>6298351.75</v>
          </cell>
        </row>
        <row r="176">
          <cell r="A176">
            <v>71719131</v>
          </cell>
          <cell r="B176">
            <v>2051.8000000000002</v>
          </cell>
        </row>
        <row r="177">
          <cell r="A177">
            <v>71719181</v>
          </cell>
          <cell r="B177">
            <v>-373705.41</v>
          </cell>
        </row>
        <row r="178">
          <cell r="A178">
            <v>71719201</v>
          </cell>
          <cell r="B178">
            <v>63806.67</v>
          </cell>
        </row>
        <row r="179">
          <cell r="A179">
            <v>71719211</v>
          </cell>
          <cell r="B179">
            <v>1147.33</v>
          </cell>
        </row>
        <row r="180">
          <cell r="A180">
            <v>71719221</v>
          </cell>
          <cell r="B180">
            <v>452872.83</v>
          </cell>
        </row>
        <row r="181">
          <cell r="A181">
            <v>71719971</v>
          </cell>
          <cell r="B181">
            <v>69898</v>
          </cell>
        </row>
        <row r="182">
          <cell r="A182">
            <v>71719991</v>
          </cell>
          <cell r="B182">
            <v>992316.01</v>
          </cell>
        </row>
        <row r="183">
          <cell r="A183">
            <v>71720010</v>
          </cell>
          <cell r="B183">
            <v>305679</v>
          </cell>
        </row>
        <row r="184">
          <cell r="A184">
            <v>71720020</v>
          </cell>
          <cell r="B184">
            <v>401173</v>
          </cell>
        </row>
        <row r="185">
          <cell r="A185">
            <v>71720030</v>
          </cell>
          <cell r="B185">
            <v>14019269.789999999</v>
          </cell>
        </row>
        <row r="186">
          <cell r="A186">
            <v>71720031</v>
          </cell>
          <cell r="B186">
            <v>1489422.94</v>
          </cell>
        </row>
        <row r="187">
          <cell r="A187">
            <v>71720040</v>
          </cell>
          <cell r="B187">
            <v>64678.83</v>
          </cell>
        </row>
        <row r="188">
          <cell r="A188">
            <v>71720060</v>
          </cell>
          <cell r="B188">
            <v>454816.47</v>
          </cell>
        </row>
        <row r="189">
          <cell r="A189">
            <v>71720100</v>
          </cell>
          <cell r="B189">
            <v>494687.42</v>
          </cell>
        </row>
        <row r="190">
          <cell r="A190">
            <v>71720210</v>
          </cell>
          <cell r="B190">
            <v>12300</v>
          </cell>
        </row>
        <row r="191">
          <cell r="A191">
            <v>71720310</v>
          </cell>
          <cell r="B191">
            <v>3034325.35</v>
          </cell>
        </row>
        <row r="192">
          <cell r="A192">
            <v>71720320</v>
          </cell>
          <cell r="B192">
            <v>1294.45</v>
          </cell>
        </row>
        <row r="193">
          <cell r="A193">
            <v>71720340</v>
          </cell>
          <cell r="B193">
            <v>536015</v>
          </cell>
        </row>
        <row r="194">
          <cell r="A194">
            <v>71720800</v>
          </cell>
          <cell r="B194">
            <v>208134.39999999999</v>
          </cell>
        </row>
        <row r="195">
          <cell r="A195">
            <v>71721050</v>
          </cell>
          <cell r="B195">
            <v>204.47</v>
          </cell>
        </row>
        <row r="196">
          <cell r="A196">
            <v>71721051</v>
          </cell>
          <cell r="B196">
            <v>701.1</v>
          </cell>
        </row>
        <row r="197">
          <cell r="A197">
            <v>71721060</v>
          </cell>
          <cell r="B197">
            <v>23804.22</v>
          </cell>
        </row>
        <row r="198">
          <cell r="A198">
            <v>71721061</v>
          </cell>
          <cell r="B198">
            <v>5806.29</v>
          </cell>
        </row>
        <row r="199">
          <cell r="A199">
            <v>71721070</v>
          </cell>
          <cell r="B199">
            <v>13708.72</v>
          </cell>
        </row>
        <row r="200">
          <cell r="A200">
            <v>71721071</v>
          </cell>
          <cell r="B200">
            <v>8907.7000000000007</v>
          </cell>
        </row>
        <row r="201">
          <cell r="A201">
            <v>71721080</v>
          </cell>
          <cell r="B201">
            <v>73.8</v>
          </cell>
        </row>
        <row r="202">
          <cell r="A202">
            <v>71721081</v>
          </cell>
          <cell r="B202">
            <v>248.02</v>
          </cell>
        </row>
        <row r="203">
          <cell r="A203">
            <v>71721110</v>
          </cell>
          <cell r="B203">
            <v>82173.94</v>
          </cell>
        </row>
        <row r="204">
          <cell r="A204">
            <v>71721120</v>
          </cell>
          <cell r="B204">
            <v>192596.89</v>
          </cell>
        </row>
        <row r="205">
          <cell r="A205">
            <v>71722000</v>
          </cell>
          <cell r="B205">
            <v>593762</v>
          </cell>
        </row>
        <row r="206">
          <cell r="A206">
            <v>71725010</v>
          </cell>
          <cell r="B206">
            <v>2498787.7400000002</v>
          </cell>
        </row>
        <row r="207">
          <cell r="A207">
            <v>71725011</v>
          </cell>
          <cell r="B207">
            <v>392053.88</v>
          </cell>
        </row>
        <row r="208">
          <cell r="A208">
            <v>71725020</v>
          </cell>
          <cell r="B208">
            <v>5500793.9400000004</v>
          </cell>
        </row>
        <row r="209">
          <cell r="A209">
            <v>71725021</v>
          </cell>
          <cell r="B209">
            <v>1465767.01</v>
          </cell>
        </row>
        <row r="210">
          <cell r="A210">
            <v>71725030</v>
          </cell>
          <cell r="B210">
            <v>79950</v>
          </cell>
        </row>
        <row r="211">
          <cell r="A211">
            <v>71725031</v>
          </cell>
          <cell r="B211">
            <v>780.88</v>
          </cell>
        </row>
        <row r="212">
          <cell r="A212">
            <v>71725110</v>
          </cell>
          <cell r="B212">
            <v>53657.37</v>
          </cell>
        </row>
        <row r="213">
          <cell r="A213">
            <v>71725120</v>
          </cell>
          <cell r="B213">
            <v>18728.8</v>
          </cell>
        </row>
        <row r="214">
          <cell r="A214">
            <v>71725130</v>
          </cell>
          <cell r="B214">
            <v>23734.9</v>
          </cell>
        </row>
        <row r="215">
          <cell r="A215">
            <v>71725141</v>
          </cell>
          <cell r="B215">
            <v>1178830.45</v>
          </cell>
        </row>
        <row r="216">
          <cell r="A216">
            <v>71731010</v>
          </cell>
          <cell r="B216">
            <v>610703.13</v>
          </cell>
        </row>
        <row r="217">
          <cell r="A217">
            <v>71731020</v>
          </cell>
          <cell r="B217">
            <v>26610.27</v>
          </cell>
        </row>
        <row r="218">
          <cell r="A218">
            <v>71741000</v>
          </cell>
          <cell r="B218">
            <v>220709.83</v>
          </cell>
        </row>
        <row r="219">
          <cell r="A219">
            <v>71742010</v>
          </cell>
          <cell r="B219">
            <v>17304</v>
          </cell>
        </row>
        <row r="220">
          <cell r="A220">
            <v>72050100</v>
          </cell>
          <cell r="B220">
            <v>219688.84</v>
          </cell>
        </row>
        <row r="221">
          <cell r="A221">
            <v>72050200</v>
          </cell>
          <cell r="B221">
            <v>589553.01</v>
          </cell>
        </row>
        <row r="222">
          <cell r="A222">
            <v>72050210</v>
          </cell>
          <cell r="B222">
            <v>548.15</v>
          </cell>
        </row>
        <row r="223">
          <cell r="A223">
            <v>72052100</v>
          </cell>
          <cell r="B223">
            <v>719994.19</v>
          </cell>
        </row>
        <row r="224">
          <cell r="A224">
            <v>72052110</v>
          </cell>
          <cell r="B224">
            <v>2135.4499999999998</v>
          </cell>
        </row>
        <row r="225">
          <cell r="A225">
            <v>72052200</v>
          </cell>
          <cell r="B225">
            <v>4786342.96</v>
          </cell>
        </row>
        <row r="226">
          <cell r="A226">
            <v>72052210</v>
          </cell>
          <cell r="B226">
            <v>98149.05</v>
          </cell>
        </row>
        <row r="227">
          <cell r="A227">
            <v>72052222</v>
          </cell>
          <cell r="B227">
            <v>42460.9</v>
          </cell>
        </row>
        <row r="228">
          <cell r="A228">
            <v>72052223</v>
          </cell>
          <cell r="B228">
            <v>-77318.19</v>
          </cell>
        </row>
        <row r="229">
          <cell r="A229">
            <v>72052300</v>
          </cell>
          <cell r="B229">
            <v>2059.8000000000002</v>
          </cell>
        </row>
        <row r="230">
          <cell r="A230">
            <v>72060100</v>
          </cell>
          <cell r="B230">
            <v>317962.68</v>
          </cell>
        </row>
        <row r="231">
          <cell r="A231">
            <v>72060110</v>
          </cell>
          <cell r="B231">
            <v>0</v>
          </cell>
        </row>
        <row r="232">
          <cell r="A232">
            <v>72060200</v>
          </cell>
          <cell r="B232">
            <v>471766.24</v>
          </cell>
        </row>
        <row r="233">
          <cell r="A233">
            <v>72060210</v>
          </cell>
          <cell r="B233">
            <v>0</v>
          </cell>
        </row>
        <row r="234">
          <cell r="A234">
            <v>72062100</v>
          </cell>
          <cell r="B234">
            <v>141280.54</v>
          </cell>
        </row>
        <row r="235">
          <cell r="A235">
            <v>72062200</v>
          </cell>
          <cell r="B235">
            <v>1996999.1</v>
          </cell>
        </row>
        <row r="236">
          <cell r="A236">
            <v>72062210</v>
          </cell>
          <cell r="B236">
            <v>23680.68</v>
          </cell>
        </row>
        <row r="237">
          <cell r="A237">
            <v>73000000</v>
          </cell>
          <cell r="B237">
            <v>15999420.15</v>
          </cell>
        </row>
        <row r="238">
          <cell r="A238">
            <v>73100101</v>
          </cell>
          <cell r="B238">
            <v>392.62</v>
          </cell>
        </row>
        <row r="239">
          <cell r="A239">
            <v>73100201</v>
          </cell>
          <cell r="B239">
            <v>529539.18999999994</v>
          </cell>
        </row>
        <row r="240">
          <cell r="A240">
            <v>73100301</v>
          </cell>
          <cell r="B240">
            <v>515843.42</v>
          </cell>
        </row>
        <row r="241">
          <cell r="A241">
            <v>73100401</v>
          </cell>
          <cell r="B241">
            <v>784766.44</v>
          </cell>
        </row>
        <row r="242">
          <cell r="A242">
            <v>73101101</v>
          </cell>
          <cell r="B242">
            <v>7283.34</v>
          </cell>
        </row>
        <row r="243">
          <cell r="A243">
            <v>73101111</v>
          </cell>
          <cell r="B243">
            <v>11171.56</v>
          </cell>
        </row>
        <row r="244">
          <cell r="A244">
            <v>73101201</v>
          </cell>
          <cell r="B244">
            <v>1130474.8400000001</v>
          </cell>
        </row>
        <row r="245">
          <cell r="A245">
            <v>73101301</v>
          </cell>
          <cell r="B245">
            <v>268857.36</v>
          </cell>
        </row>
        <row r="246">
          <cell r="A246">
            <v>73101401</v>
          </cell>
          <cell r="B246">
            <v>884139.84</v>
          </cell>
        </row>
        <row r="247">
          <cell r="A247">
            <v>73112000</v>
          </cell>
          <cell r="B247">
            <v>1162791.2</v>
          </cell>
        </row>
        <row r="248">
          <cell r="A248">
            <v>73113000</v>
          </cell>
          <cell r="B248">
            <v>91125</v>
          </cell>
        </row>
        <row r="249">
          <cell r="A249">
            <v>73113101</v>
          </cell>
          <cell r="B249">
            <v>-169.47</v>
          </cell>
        </row>
        <row r="250">
          <cell r="A250">
            <v>73113201</v>
          </cell>
          <cell r="B250">
            <v>-553103.57999999996</v>
          </cell>
        </row>
        <row r="251">
          <cell r="A251">
            <v>73170000</v>
          </cell>
          <cell r="B251">
            <v>270108.03999999998</v>
          </cell>
        </row>
        <row r="252">
          <cell r="A252">
            <v>73180000</v>
          </cell>
          <cell r="B252">
            <v>2363075.0099999998</v>
          </cell>
        </row>
        <row r="253">
          <cell r="A253">
            <v>73190000</v>
          </cell>
          <cell r="B253">
            <v>1525283.56</v>
          </cell>
        </row>
        <row r="254">
          <cell r="A254">
            <v>73212000</v>
          </cell>
          <cell r="B254">
            <v>179985.07</v>
          </cell>
        </row>
        <row r="255">
          <cell r="A255">
            <v>73213000</v>
          </cell>
          <cell r="B255">
            <v>-17129996.170000002</v>
          </cell>
        </row>
        <row r="256">
          <cell r="A256">
            <v>73213009</v>
          </cell>
          <cell r="B256">
            <v>208835.03</v>
          </cell>
        </row>
        <row r="257">
          <cell r="A257">
            <v>73215000</v>
          </cell>
          <cell r="B257">
            <v>-1133221.6200000001</v>
          </cell>
        </row>
        <row r="258">
          <cell r="A258">
            <v>73434033</v>
          </cell>
          <cell r="B258">
            <v>507.02</v>
          </cell>
        </row>
        <row r="259">
          <cell r="A259">
            <v>73434633</v>
          </cell>
          <cell r="B259">
            <v>10520.88</v>
          </cell>
        </row>
        <row r="260">
          <cell r="A260">
            <v>73436341</v>
          </cell>
          <cell r="B260">
            <v>254323.77</v>
          </cell>
        </row>
        <row r="261">
          <cell r="A261">
            <v>73436633</v>
          </cell>
          <cell r="B261">
            <v>6371.93</v>
          </cell>
        </row>
        <row r="262">
          <cell r="A262">
            <v>73600001</v>
          </cell>
          <cell r="B262">
            <v>449864.31</v>
          </cell>
        </row>
        <row r="263">
          <cell r="A263">
            <v>73600002</v>
          </cell>
          <cell r="B263">
            <v>38626</v>
          </cell>
        </row>
        <row r="264">
          <cell r="A264">
            <v>73601000</v>
          </cell>
          <cell r="B264">
            <v>1849.14</v>
          </cell>
        </row>
        <row r="265">
          <cell r="A265">
            <v>73602000</v>
          </cell>
          <cell r="B265">
            <v>72381303.310000002</v>
          </cell>
        </row>
        <row r="266">
          <cell r="A266">
            <v>73603000</v>
          </cell>
          <cell r="B266">
            <v>65064200.829999998</v>
          </cell>
        </row>
        <row r="267">
          <cell r="A267">
            <v>74100000</v>
          </cell>
          <cell r="B267">
            <v>10081526.470000001</v>
          </cell>
        </row>
        <row r="268">
          <cell r="A268">
            <v>74101000</v>
          </cell>
          <cell r="B268">
            <v>496154843.19</v>
          </cell>
        </row>
        <row r="269">
          <cell r="A269">
            <v>74110201</v>
          </cell>
          <cell r="B269">
            <v>55791272</v>
          </cell>
        </row>
        <row r="270">
          <cell r="A270">
            <v>74110202</v>
          </cell>
          <cell r="B270">
            <v>216356.51</v>
          </cell>
        </row>
        <row r="271">
          <cell r="A271">
            <v>74110206</v>
          </cell>
          <cell r="B271">
            <v>7921511.2000000002</v>
          </cell>
        </row>
        <row r="272">
          <cell r="A272">
            <v>74110207</v>
          </cell>
          <cell r="B272">
            <v>29972268.02</v>
          </cell>
        </row>
        <row r="273">
          <cell r="A273">
            <v>74110211</v>
          </cell>
          <cell r="B273">
            <v>362400.59</v>
          </cell>
        </row>
        <row r="274">
          <cell r="A274">
            <v>74110213</v>
          </cell>
          <cell r="B274">
            <v>108329150.06999999</v>
          </cell>
        </row>
        <row r="275">
          <cell r="A275">
            <v>74110376</v>
          </cell>
          <cell r="B275">
            <v>2102.0700000000002</v>
          </cell>
        </row>
        <row r="276">
          <cell r="A276">
            <v>74110484</v>
          </cell>
          <cell r="B276">
            <v>570709.76000000001</v>
          </cell>
        </row>
        <row r="277">
          <cell r="A277">
            <v>74110613</v>
          </cell>
          <cell r="B277">
            <v>22664239.07</v>
          </cell>
        </row>
        <row r="278">
          <cell r="A278">
            <v>74110627</v>
          </cell>
          <cell r="B278">
            <v>1105451.57</v>
          </cell>
        </row>
        <row r="279">
          <cell r="A279">
            <v>74110633</v>
          </cell>
          <cell r="B279">
            <v>15901.99</v>
          </cell>
        </row>
        <row r="280">
          <cell r="A280">
            <v>74110682</v>
          </cell>
          <cell r="B280">
            <v>9016591.7200000007</v>
          </cell>
        </row>
        <row r="281">
          <cell r="A281">
            <v>74110696</v>
          </cell>
          <cell r="B281">
            <v>35194.519999999997</v>
          </cell>
        </row>
        <row r="282">
          <cell r="A282">
            <v>74110781</v>
          </cell>
          <cell r="B282">
            <v>46193916.170000002</v>
          </cell>
        </row>
        <row r="283">
          <cell r="A283">
            <v>74110784</v>
          </cell>
          <cell r="B283">
            <v>106494697.76000001</v>
          </cell>
        </row>
        <row r="284">
          <cell r="A284">
            <v>74110787</v>
          </cell>
          <cell r="B284">
            <v>5163241860.96</v>
          </cell>
        </row>
        <row r="285">
          <cell r="A285">
            <v>74110788</v>
          </cell>
          <cell r="B285">
            <v>123635123.87</v>
          </cell>
        </row>
        <row r="286">
          <cell r="A286">
            <v>74110789</v>
          </cell>
          <cell r="B286">
            <v>2432466658.9000001</v>
          </cell>
        </row>
        <row r="287">
          <cell r="A287">
            <v>74110792</v>
          </cell>
          <cell r="B287">
            <v>169562071.13999999</v>
          </cell>
        </row>
        <row r="288">
          <cell r="A288">
            <v>74110796</v>
          </cell>
          <cell r="B288">
            <v>662777784.36000001</v>
          </cell>
        </row>
        <row r="289">
          <cell r="A289">
            <v>74110797</v>
          </cell>
          <cell r="B289">
            <v>3302843944.1599998</v>
          </cell>
        </row>
        <row r="290">
          <cell r="A290">
            <v>74110798</v>
          </cell>
          <cell r="B290">
            <v>499543169.58999997</v>
          </cell>
        </row>
        <row r="291">
          <cell r="A291">
            <v>74110978</v>
          </cell>
          <cell r="B291">
            <v>10580926335.280001</v>
          </cell>
        </row>
        <row r="292">
          <cell r="A292">
            <v>74110985</v>
          </cell>
          <cell r="B292">
            <v>6905.29</v>
          </cell>
        </row>
        <row r="293">
          <cell r="A293">
            <v>74120100</v>
          </cell>
          <cell r="B293">
            <v>12330792.92</v>
          </cell>
        </row>
        <row r="294">
          <cell r="A294">
            <v>74120200</v>
          </cell>
          <cell r="B294">
            <v>34177118.280000001</v>
          </cell>
        </row>
        <row r="295">
          <cell r="A295">
            <v>74122100</v>
          </cell>
          <cell r="B295">
            <v>88263189.040000007</v>
          </cell>
        </row>
        <row r="296">
          <cell r="A296">
            <v>74122210</v>
          </cell>
          <cell r="B296">
            <v>96869796.609999999</v>
          </cell>
        </row>
        <row r="297">
          <cell r="A297">
            <v>74122220</v>
          </cell>
          <cell r="B297">
            <v>356604228.69999999</v>
          </cell>
        </row>
        <row r="298">
          <cell r="A298">
            <v>74129100</v>
          </cell>
          <cell r="B298">
            <v>1320245.23</v>
          </cell>
        </row>
        <row r="299">
          <cell r="A299">
            <v>74129200</v>
          </cell>
          <cell r="B299">
            <v>-234179.43</v>
          </cell>
        </row>
        <row r="300">
          <cell r="A300">
            <v>74213100</v>
          </cell>
          <cell r="B300">
            <v>1367037.38</v>
          </cell>
        </row>
        <row r="301">
          <cell r="A301">
            <v>74213200</v>
          </cell>
          <cell r="B301">
            <v>33435300.960000001</v>
          </cell>
        </row>
        <row r="302">
          <cell r="A302">
            <v>74213300</v>
          </cell>
          <cell r="B302">
            <v>20592241.539999999</v>
          </cell>
        </row>
        <row r="303">
          <cell r="A303">
            <v>74213400</v>
          </cell>
          <cell r="B303">
            <v>1023470.34</v>
          </cell>
        </row>
        <row r="304">
          <cell r="A304">
            <v>74220410</v>
          </cell>
          <cell r="B304">
            <v>444410.61</v>
          </cell>
        </row>
        <row r="305">
          <cell r="A305">
            <v>74220420</v>
          </cell>
          <cell r="B305">
            <v>8842547.1400000006</v>
          </cell>
        </row>
        <row r="306">
          <cell r="A306">
            <v>74222100</v>
          </cell>
          <cell r="B306">
            <v>1078111777.23</v>
          </cell>
        </row>
        <row r="307">
          <cell r="A307">
            <v>74222109</v>
          </cell>
          <cell r="B307">
            <v>-28629.98</v>
          </cell>
        </row>
        <row r="308">
          <cell r="A308">
            <v>74222500</v>
          </cell>
          <cell r="B308">
            <v>-4080003.36</v>
          </cell>
        </row>
        <row r="309">
          <cell r="A309">
            <v>74223100</v>
          </cell>
          <cell r="B309">
            <v>-1070062.6499999999</v>
          </cell>
        </row>
        <row r="310">
          <cell r="A310">
            <v>74223200</v>
          </cell>
          <cell r="B310">
            <v>-9741403.7599999998</v>
          </cell>
        </row>
        <row r="311">
          <cell r="A311">
            <v>74223300</v>
          </cell>
          <cell r="B311">
            <v>-4749300.6500000004</v>
          </cell>
        </row>
        <row r="312">
          <cell r="A312">
            <v>74223400</v>
          </cell>
          <cell r="B312">
            <v>-1027244.62</v>
          </cell>
        </row>
        <row r="313">
          <cell r="A313">
            <v>74225200</v>
          </cell>
          <cell r="B313">
            <v>-904257.24</v>
          </cell>
        </row>
        <row r="314">
          <cell r="A314">
            <v>74225611</v>
          </cell>
          <cell r="B314">
            <v>-3236.26</v>
          </cell>
        </row>
        <row r="315">
          <cell r="A315">
            <v>74230321</v>
          </cell>
          <cell r="B315">
            <v>6341718.1399999997</v>
          </cell>
        </row>
        <row r="316">
          <cell r="A316">
            <v>74230410</v>
          </cell>
          <cell r="B316">
            <v>53190379.810000002</v>
          </cell>
        </row>
        <row r="317">
          <cell r="A317">
            <v>74230420</v>
          </cell>
          <cell r="B317">
            <v>68693452.599999994</v>
          </cell>
        </row>
        <row r="318">
          <cell r="A318">
            <v>74233100</v>
          </cell>
          <cell r="B318">
            <v>1374355.78</v>
          </cell>
        </row>
        <row r="319">
          <cell r="A319">
            <v>74233200</v>
          </cell>
          <cell r="B319">
            <v>7138930.6500000004</v>
          </cell>
        </row>
        <row r="320">
          <cell r="A320">
            <v>74233300</v>
          </cell>
          <cell r="B320">
            <v>31073118.699999999</v>
          </cell>
        </row>
        <row r="321">
          <cell r="A321">
            <v>74233400</v>
          </cell>
          <cell r="B321">
            <v>5366603.59</v>
          </cell>
        </row>
        <row r="322">
          <cell r="A322">
            <v>74241100</v>
          </cell>
          <cell r="B322">
            <v>243225.13</v>
          </cell>
        </row>
        <row r="323">
          <cell r="A323">
            <v>74242100</v>
          </cell>
          <cell r="B323">
            <v>5263.84</v>
          </cell>
        </row>
        <row r="324">
          <cell r="A324">
            <v>74242500</v>
          </cell>
          <cell r="B324">
            <v>71668361.5</v>
          </cell>
        </row>
        <row r="325">
          <cell r="A325">
            <v>74252100</v>
          </cell>
          <cell r="B325">
            <v>485530612.68000001</v>
          </cell>
        </row>
        <row r="326">
          <cell r="A326">
            <v>74252109</v>
          </cell>
          <cell r="B326">
            <v>117858814.06999999</v>
          </cell>
        </row>
        <row r="327">
          <cell r="A327">
            <v>74252500</v>
          </cell>
          <cell r="B327">
            <v>3542975.83</v>
          </cell>
        </row>
        <row r="328">
          <cell r="A328">
            <v>74283200</v>
          </cell>
          <cell r="B328">
            <v>46889.02</v>
          </cell>
        </row>
        <row r="329">
          <cell r="A329">
            <v>74290410</v>
          </cell>
          <cell r="B329">
            <v>-122397.97</v>
          </cell>
        </row>
        <row r="330">
          <cell r="A330">
            <v>74292100</v>
          </cell>
          <cell r="B330">
            <v>-17110900.199999999</v>
          </cell>
        </row>
        <row r="331">
          <cell r="A331">
            <v>74292200</v>
          </cell>
          <cell r="B331">
            <v>0</v>
          </cell>
        </row>
        <row r="332">
          <cell r="A332">
            <v>74292500</v>
          </cell>
          <cell r="B332">
            <v>213554.95</v>
          </cell>
        </row>
        <row r="333">
          <cell r="A333">
            <v>74293100</v>
          </cell>
          <cell r="B333">
            <v>-514.66</v>
          </cell>
        </row>
        <row r="334">
          <cell r="A334">
            <v>74293200</v>
          </cell>
          <cell r="B334">
            <v>-39251.949999999997</v>
          </cell>
        </row>
        <row r="335">
          <cell r="A335">
            <v>74295200</v>
          </cell>
          <cell r="B335">
            <v>-849.51</v>
          </cell>
        </row>
        <row r="336">
          <cell r="A336">
            <v>74779300</v>
          </cell>
          <cell r="B336">
            <v>860326.97</v>
          </cell>
        </row>
        <row r="337">
          <cell r="A337">
            <v>74790000</v>
          </cell>
          <cell r="B337">
            <v>42.9</v>
          </cell>
        </row>
        <row r="338">
          <cell r="A338">
            <v>74799100</v>
          </cell>
          <cell r="B338">
            <v>155.66999999999999</v>
          </cell>
        </row>
        <row r="339">
          <cell r="A339">
            <v>74799106</v>
          </cell>
          <cell r="B339">
            <v>75103</v>
          </cell>
        </row>
        <row r="340">
          <cell r="A340">
            <v>74799200</v>
          </cell>
          <cell r="B340">
            <v>4654.6899999999996</v>
          </cell>
        </row>
        <row r="341">
          <cell r="A341">
            <v>74810000</v>
          </cell>
          <cell r="B341">
            <v>3355598.05</v>
          </cell>
        </row>
        <row r="342">
          <cell r="A342">
            <v>75000000</v>
          </cell>
          <cell r="B342">
            <v>-24232.36</v>
          </cell>
        </row>
        <row r="343">
          <cell r="A343">
            <v>75001010</v>
          </cell>
          <cell r="B343">
            <v>630243101.60000002</v>
          </cell>
        </row>
        <row r="344">
          <cell r="A344">
            <v>75001020</v>
          </cell>
          <cell r="B344">
            <v>1932262.09</v>
          </cell>
        </row>
        <row r="345">
          <cell r="A345">
            <v>75001030</v>
          </cell>
          <cell r="B345">
            <v>4172229.69</v>
          </cell>
        </row>
        <row r="346">
          <cell r="A346">
            <v>75001040</v>
          </cell>
          <cell r="B346">
            <v>5831927.2599999998</v>
          </cell>
        </row>
        <row r="347">
          <cell r="A347">
            <v>75001050</v>
          </cell>
          <cell r="B347">
            <v>14926737.710000001</v>
          </cell>
        </row>
        <row r="348">
          <cell r="A348">
            <v>75001060</v>
          </cell>
          <cell r="B348">
            <v>67379.740000000005</v>
          </cell>
        </row>
        <row r="349">
          <cell r="A349">
            <v>75001070</v>
          </cell>
          <cell r="B349">
            <v>5492.11</v>
          </cell>
        </row>
        <row r="350">
          <cell r="A350">
            <v>75001110</v>
          </cell>
          <cell r="B350">
            <v>315998.58</v>
          </cell>
        </row>
        <row r="351">
          <cell r="A351">
            <v>75001990</v>
          </cell>
          <cell r="B351">
            <v>12194718.41</v>
          </cell>
        </row>
        <row r="352">
          <cell r="A352">
            <v>75002010</v>
          </cell>
          <cell r="B352">
            <v>44376599.549999997</v>
          </cell>
        </row>
        <row r="353">
          <cell r="A353">
            <v>75002020</v>
          </cell>
          <cell r="B353">
            <v>37781494.25</v>
          </cell>
        </row>
        <row r="354">
          <cell r="A354">
            <v>75002030</v>
          </cell>
          <cell r="B354">
            <v>47906370.009999998</v>
          </cell>
        </row>
        <row r="355">
          <cell r="A355">
            <v>75002040</v>
          </cell>
          <cell r="B355">
            <v>244859</v>
          </cell>
        </row>
        <row r="356">
          <cell r="A356">
            <v>75002050</v>
          </cell>
          <cell r="B356">
            <v>76842473.090000004</v>
          </cell>
        </row>
        <row r="357">
          <cell r="A357">
            <v>75002060</v>
          </cell>
          <cell r="B357">
            <v>1445749.37</v>
          </cell>
        </row>
        <row r="358">
          <cell r="A358">
            <v>75003010</v>
          </cell>
          <cell r="B358">
            <v>616555.51</v>
          </cell>
        </row>
        <row r="359">
          <cell r="A359">
            <v>75003020</v>
          </cell>
          <cell r="B359">
            <v>149152694.02000001</v>
          </cell>
        </row>
        <row r="360">
          <cell r="A360">
            <v>75003040</v>
          </cell>
          <cell r="B360">
            <v>22766.27</v>
          </cell>
        </row>
        <row r="361">
          <cell r="A361">
            <v>75003050</v>
          </cell>
          <cell r="B361">
            <v>8448.89</v>
          </cell>
        </row>
        <row r="362">
          <cell r="A362">
            <v>75003060</v>
          </cell>
          <cell r="B362">
            <v>20800</v>
          </cell>
        </row>
        <row r="363">
          <cell r="A363">
            <v>75004010</v>
          </cell>
          <cell r="B363">
            <v>3001058.6</v>
          </cell>
        </row>
        <row r="364">
          <cell r="A364">
            <v>75004020</v>
          </cell>
          <cell r="B364">
            <v>8125537.4199999999</v>
          </cell>
        </row>
        <row r="365">
          <cell r="A365">
            <v>75004030</v>
          </cell>
          <cell r="B365">
            <v>887188.94</v>
          </cell>
        </row>
        <row r="366">
          <cell r="A366">
            <v>75004040</v>
          </cell>
          <cell r="B366">
            <v>7956.16</v>
          </cell>
        </row>
        <row r="367">
          <cell r="A367">
            <v>75005010</v>
          </cell>
          <cell r="B367">
            <v>116745183.08</v>
          </cell>
        </row>
        <row r="368">
          <cell r="A368">
            <v>75005020</v>
          </cell>
          <cell r="B368">
            <v>19578233.98</v>
          </cell>
        </row>
        <row r="369">
          <cell r="A369">
            <v>75005030</v>
          </cell>
          <cell r="B369">
            <v>500281.59</v>
          </cell>
        </row>
        <row r="370">
          <cell r="A370">
            <v>75005050</v>
          </cell>
          <cell r="B370">
            <v>2621.55</v>
          </cell>
        </row>
        <row r="371">
          <cell r="A371">
            <v>75005110</v>
          </cell>
          <cell r="B371">
            <v>333413.38</v>
          </cell>
        </row>
        <row r="372">
          <cell r="A372">
            <v>75005120</v>
          </cell>
          <cell r="B372">
            <v>10068.61</v>
          </cell>
        </row>
        <row r="373">
          <cell r="A373">
            <v>75006010</v>
          </cell>
          <cell r="B373">
            <v>10906139.710000001</v>
          </cell>
        </row>
        <row r="374">
          <cell r="A374">
            <v>75006020</v>
          </cell>
          <cell r="B374">
            <v>7898386.5499999998</v>
          </cell>
        </row>
        <row r="375">
          <cell r="A375">
            <v>75006030</v>
          </cell>
          <cell r="B375">
            <v>500000</v>
          </cell>
        </row>
        <row r="376">
          <cell r="A376">
            <v>75007010</v>
          </cell>
          <cell r="B376">
            <v>3187821</v>
          </cell>
        </row>
        <row r="377">
          <cell r="A377">
            <v>75007020</v>
          </cell>
          <cell r="B377">
            <v>2321211.9300000002</v>
          </cell>
        </row>
        <row r="378">
          <cell r="A378">
            <v>75007040</v>
          </cell>
          <cell r="B378">
            <v>637187.5</v>
          </cell>
        </row>
        <row r="379">
          <cell r="A379">
            <v>75007100</v>
          </cell>
          <cell r="B379">
            <v>23373.360000000001</v>
          </cell>
        </row>
        <row r="380">
          <cell r="A380">
            <v>75007110</v>
          </cell>
          <cell r="B380">
            <v>180180</v>
          </cell>
        </row>
        <row r="381">
          <cell r="A381">
            <v>75009040</v>
          </cell>
          <cell r="B381">
            <v>28746577.420000002</v>
          </cell>
        </row>
        <row r="382">
          <cell r="A382">
            <v>75009050</v>
          </cell>
          <cell r="B382">
            <v>60634.29</v>
          </cell>
        </row>
        <row r="383">
          <cell r="A383">
            <v>75090011</v>
          </cell>
          <cell r="B383">
            <v>-21176870.620000001</v>
          </cell>
        </row>
        <row r="384">
          <cell r="A384">
            <v>75090021</v>
          </cell>
          <cell r="B384">
            <v>-981881.74</v>
          </cell>
        </row>
        <row r="385">
          <cell r="A385">
            <v>75090022</v>
          </cell>
          <cell r="B385">
            <v>-105890.76</v>
          </cell>
        </row>
        <row r="386">
          <cell r="A386">
            <v>75090023</v>
          </cell>
          <cell r="B386">
            <v>-1353865.4</v>
          </cell>
        </row>
        <row r="387">
          <cell r="A387">
            <v>75090024</v>
          </cell>
          <cell r="B387">
            <v>-143474.73000000001</v>
          </cell>
        </row>
        <row r="388">
          <cell r="A388">
            <v>75090051</v>
          </cell>
          <cell r="B388">
            <v>-3268962.47</v>
          </cell>
        </row>
        <row r="389">
          <cell r="A389">
            <v>75090052</v>
          </cell>
          <cell r="B389">
            <v>-539252.54</v>
          </cell>
        </row>
        <row r="390">
          <cell r="A390">
            <v>75090053</v>
          </cell>
          <cell r="B390">
            <v>-26708.98</v>
          </cell>
        </row>
        <row r="391">
          <cell r="A391">
            <v>75090058</v>
          </cell>
          <cell r="B391">
            <v>-185355.24</v>
          </cell>
        </row>
        <row r="392">
          <cell r="A392">
            <v>75098010</v>
          </cell>
          <cell r="B392">
            <v>0</v>
          </cell>
        </row>
        <row r="393">
          <cell r="A393">
            <v>75098020</v>
          </cell>
          <cell r="B393">
            <v>0</v>
          </cell>
        </row>
        <row r="394">
          <cell r="A394">
            <v>75098040</v>
          </cell>
          <cell r="B394">
            <v>0</v>
          </cell>
        </row>
        <row r="395">
          <cell r="A395">
            <v>75098050</v>
          </cell>
          <cell r="B395">
            <v>0</v>
          </cell>
        </row>
        <row r="396">
          <cell r="A396">
            <v>75098060</v>
          </cell>
          <cell r="B396">
            <v>0</v>
          </cell>
        </row>
        <row r="397">
          <cell r="A397">
            <v>75099000</v>
          </cell>
          <cell r="B397">
            <v>-45926255.039999999</v>
          </cell>
        </row>
        <row r="398">
          <cell r="A398">
            <v>75100000</v>
          </cell>
          <cell r="B398">
            <v>-186.15</v>
          </cell>
        </row>
        <row r="399">
          <cell r="A399">
            <v>75102360</v>
          </cell>
          <cell r="B399">
            <v>6617489.2300000004</v>
          </cell>
        </row>
        <row r="400">
          <cell r="A400">
            <v>75104344</v>
          </cell>
          <cell r="B400">
            <v>2110.5</v>
          </cell>
        </row>
        <row r="401">
          <cell r="A401">
            <v>75104352</v>
          </cell>
          <cell r="B401">
            <v>1031.6199999999999</v>
          </cell>
        </row>
        <row r="402">
          <cell r="A402">
            <v>75104380</v>
          </cell>
          <cell r="B402">
            <v>3595.71</v>
          </cell>
        </row>
        <row r="403">
          <cell r="A403">
            <v>75104382</v>
          </cell>
          <cell r="B403">
            <v>5445.27</v>
          </cell>
        </row>
        <row r="404">
          <cell r="A404">
            <v>75104400</v>
          </cell>
          <cell r="B404">
            <v>241041.27</v>
          </cell>
        </row>
        <row r="405">
          <cell r="A405">
            <v>75104410</v>
          </cell>
          <cell r="B405">
            <v>47494.91</v>
          </cell>
        </row>
        <row r="406">
          <cell r="A406">
            <v>75104420</v>
          </cell>
          <cell r="B406">
            <v>45366.34</v>
          </cell>
        </row>
        <row r="407">
          <cell r="A407">
            <v>75104620</v>
          </cell>
          <cell r="B407">
            <v>1801390.32</v>
          </cell>
        </row>
        <row r="408">
          <cell r="A408">
            <v>75107120</v>
          </cell>
          <cell r="B408">
            <v>132712886.15000001</v>
          </cell>
        </row>
        <row r="409">
          <cell r="A409">
            <v>75109120</v>
          </cell>
          <cell r="B409">
            <v>21328.45</v>
          </cell>
        </row>
        <row r="410">
          <cell r="A410">
            <v>75109330</v>
          </cell>
          <cell r="B410">
            <v>81636.52</v>
          </cell>
        </row>
        <row r="411">
          <cell r="A411">
            <v>75109380</v>
          </cell>
          <cell r="B411">
            <v>186501.13</v>
          </cell>
        </row>
        <row r="412">
          <cell r="A412">
            <v>75109400</v>
          </cell>
          <cell r="B412">
            <v>58441.33</v>
          </cell>
        </row>
        <row r="413">
          <cell r="A413">
            <v>75110190</v>
          </cell>
          <cell r="B413">
            <v>39902.85</v>
          </cell>
        </row>
        <row r="414">
          <cell r="A414">
            <v>75110330</v>
          </cell>
          <cell r="B414">
            <v>999.51</v>
          </cell>
        </row>
        <row r="415">
          <cell r="A415">
            <v>75110340</v>
          </cell>
          <cell r="B415">
            <v>11933.47</v>
          </cell>
        </row>
        <row r="416">
          <cell r="A416">
            <v>75110380</v>
          </cell>
          <cell r="B416">
            <v>399021.56</v>
          </cell>
        </row>
        <row r="417">
          <cell r="A417">
            <v>75110382</v>
          </cell>
          <cell r="B417">
            <v>499636.02</v>
          </cell>
        </row>
        <row r="418">
          <cell r="A418">
            <v>75119010</v>
          </cell>
          <cell r="B418">
            <v>6215054.4500000002</v>
          </cell>
        </row>
        <row r="419">
          <cell r="A419">
            <v>75119020</v>
          </cell>
          <cell r="B419">
            <v>4605370.5</v>
          </cell>
        </row>
        <row r="420">
          <cell r="A420">
            <v>75119030</v>
          </cell>
          <cell r="B420">
            <v>1441997.88</v>
          </cell>
        </row>
        <row r="421">
          <cell r="A421">
            <v>75120010</v>
          </cell>
          <cell r="B421">
            <v>97066.880000000005</v>
          </cell>
        </row>
        <row r="422">
          <cell r="A422">
            <v>75120020</v>
          </cell>
          <cell r="B422">
            <v>28455.919999999998</v>
          </cell>
        </row>
        <row r="423">
          <cell r="A423">
            <v>75120030</v>
          </cell>
          <cell r="B423">
            <v>498245.29</v>
          </cell>
        </row>
        <row r="424">
          <cell r="A424">
            <v>75120040</v>
          </cell>
          <cell r="B424">
            <v>36191.53</v>
          </cell>
        </row>
        <row r="425">
          <cell r="A425">
            <v>75121010</v>
          </cell>
          <cell r="B425">
            <v>15578215.220000001</v>
          </cell>
        </row>
        <row r="426">
          <cell r="A426">
            <v>75121020</v>
          </cell>
          <cell r="B426">
            <v>606713.25</v>
          </cell>
        </row>
        <row r="427">
          <cell r="A427">
            <v>75121030</v>
          </cell>
          <cell r="B427">
            <v>3281387.59</v>
          </cell>
        </row>
        <row r="428">
          <cell r="A428">
            <v>75121040</v>
          </cell>
          <cell r="B428">
            <v>190662.16</v>
          </cell>
        </row>
        <row r="429">
          <cell r="A429">
            <v>75121050</v>
          </cell>
          <cell r="B429">
            <v>1099957.01</v>
          </cell>
        </row>
        <row r="430">
          <cell r="A430">
            <v>75121110</v>
          </cell>
          <cell r="B430">
            <v>597594.82999999996</v>
          </cell>
        </row>
        <row r="431">
          <cell r="A431">
            <v>75121120</v>
          </cell>
          <cell r="B431">
            <v>618653.9</v>
          </cell>
        </row>
        <row r="432">
          <cell r="A432">
            <v>75121130</v>
          </cell>
          <cell r="B432">
            <v>2018386.39</v>
          </cell>
        </row>
        <row r="433">
          <cell r="A433">
            <v>75121140</v>
          </cell>
          <cell r="B433">
            <v>268960.17</v>
          </cell>
        </row>
        <row r="434">
          <cell r="A434">
            <v>75121150</v>
          </cell>
          <cell r="B434">
            <v>118031.86</v>
          </cell>
        </row>
        <row r="435">
          <cell r="A435">
            <v>75121160</v>
          </cell>
          <cell r="B435">
            <v>3571853.17</v>
          </cell>
        </row>
        <row r="436">
          <cell r="A436">
            <v>75121210</v>
          </cell>
          <cell r="B436">
            <v>6866765.6500000004</v>
          </cell>
        </row>
        <row r="437">
          <cell r="A437">
            <v>75121220</v>
          </cell>
          <cell r="B437">
            <v>8492259.6899999995</v>
          </cell>
        </row>
        <row r="438">
          <cell r="A438">
            <v>75121230</v>
          </cell>
          <cell r="B438">
            <v>546314.82999999996</v>
          </cell>
        </row>
        <row r="439">
          <cell r="A439">
            <v>75121240</v>
          </cell>
          <cell r="B439">
            <v>3949495.1</v>
          </cell>
        </row>
        <row r="440">
          <cell r="A440">
            <v>75121250</v>
          </cell>
          <cell r="B440">
            <v>636953.9</v>
          </cell>
        </row>
        <row r="441">
          <cell r="A441">
            <v>75121260</v>
          </cell>
          <cell r="B441">
            <v>15142308</v>
          </cell>
        </row>
        <row r="442">
          <cell r="A442">
            <v>75121910</v>
          </cell>
          <cell r="B442">
            <v>364071.62</v>
          </cell>
        </row>
        <row r="443">
          <cell r="A443">
            <v>75121920</v>
          </cell>
          <cell r="B443">
            <v>11722.67</v>
          </cell>
        </row>
        <row r="444">
          <cell r="A444">
            <v>75121990</v>
          </cell>
          <cell r="B444">
            <v>6247604.0300000003</v>
          </cell>
        </row>
        <row r="445">
          <cell r="A445">
            <v>75122010</v>
          </cell>
          <cell r="B445">
            <v>7881867.4000000004</v>
          </cell>
        </row>
        <row r="446">
          <cell r="A446">
            <v>75122020</v>
          </cell>
          <cell r="B446">
            <v>132030.09</v>
          </cell>
        </row>
        <row r="447">
          <cell r="A447">
            <v>75122030</v>
          </cell>
          <cell r="B447">
            <v>1418915.67</v>
          </cell>
        </row>
        <row r="448">
          <cell r="A448">
            <v>75122040</v>
          </cell>
          <cell r="B448">
            <v>1956877.85</v>
          </cell>
        </row>
        <row r="449">
          <cell r="A449">
            <v>75122050</v>
          </cell>
          <cell r="B449">
            <v>66338033.710000001</v>
          </cell>
        </row>
        <row r="450">
          <cell r="A450">
            <v>75122060</v>
          </cell>
          <cell r="B450">
            <v>66311537.920000002</v>
          </cell>
        </row>
        <row r="451">
          <cell r="A451">
            <v>75122061</v>
          </cell>
          <cell r="B451">
            <v>885636.2</v>
          </cell>
        </row>
        <row r="452">
          <cell r="A452">
            <v>75122070</v>
          </cell>
          <cell r="B452">
            <v>1394141.01</v>
          </cell>
        </row>
        <row r="453">
          <cell r="A453">
            <v>75122080</v>
          </cell>
          <cell r="B453">
            <v>13654288.25</v>
          </cell>
        </row>
        <row r="454">
          <cell r="A454">
            <v>75122100</v>
          </cell>
          <cell r="B454">
            <v>1875834.39</v>
          </cell>
        </row>
        <row r="455">
          <cell r="A455">
            <v>75122110</v>
          </cell>
          <cell r="B455">
            <v>2196108.4700000002</v>
          </cell>
        </row>
        <row r="456">
          <cell r="A456">
            <v>75122120</v>
          </cell>
          <cell r="B456">
            <v>4056903.58</v>
          </cell>
        </row>
        <row r="457">
          <cell r="A457">
            <v>75122130</v>
          </cell>
          <cell r="B457">
            <v>3598165.91</v>
          </cell>
        </row>
        <row r="458">
          <cell r="A458">
            <v>75122140</v>
          </cell>
          <cell r="B458">
            <v>23140.37</v>
          </cell>
        </row>
        <row r="459">
          <cell r="A459">
            <v>75122150</v>
          </cell>
          <cell r="B459">
            <v>1691509.68</v>
          </cell>
        </row>
        <row r="460">
          <cell r="A460">
            <v>75123010</v>
          </cell>
          <cell r="B460">
            <v>2475676.37</v>
          </cell>
        </row>
        <row r="461">
          <cell r="A461">
            <v>75123020</v>
          </cell>
          <cell r="B461">
            <v>10039764.279999999</v>
          </cell>
        </row>
        <row r="462">
          <cell r="A462">
            <v>75123030</v>
          </cell>
          <cell r="B462">
            <v>1528451.35</v>
          </cell>
        </row>
        <row r="463">
          <cell r="A463">
            <v>75123040</v>
          </cell>
          <cell r="B463">
            <v>9311221.9499999993</v>
          </cell>
        </row>
        <row r="464">
          <cell r="A464">
            <v>75123050</v>
          </cell>
          <cell r="B464">
            <v>501192.99</v>
          </cell>
        </row>
        <row r="465">
          <cell r="A465">
            <v>75123060</v>
          </cell>
          <cell r="B465">
            <v>1963306.32</v>
          </cell>
        </row>
        <row r="466">
          <cell r="A466">
            <v>75123070</v>
          </cell>
          <cell r="B466">
            <v>84327.23</v>
          </cell>
        </row>
        <row r="467">
          <cell r="A467">
            <v>75124010</v>
          </cell>
          <cell r="B467">
            <v>26862.81</v>
          </cell>
        </row>
        <row r="468">
          <cell r="A468">
            <v>75124020</v>
          </cell>
          <cell r="B468">
            <v>2902104.85</v>
          </cell>
        </row>
        <row r="469">
          <cell r="A469">
            <v>75124090</v>
          </cell>
          <cell r="B469">
            <v>1137688.3</v>
          </cell>
        </row>
        <row r="470">
          <cell r="A470">
            <v>75124100</v>
          </cell>
          <cell r="B470">
            <v>135118.42000000001</v>
          </cell>
        </row>
        <row r="471">
          <cell r="A471">
            <v>75125010</v>
          </cell>
          <cell r="B471">
            <v>1800795</v>
          </cell>
        </row>
        <row r="472">
          <cell r="A472">
            <v>75125020</v>
          </cell>
          <cell r="B472">
            <v>16042696</v>
          </cell>
        </row>
        <row r="473">
          <cell r="A473">
            <v>75125030</v>
          </cell>
          <cell r="B473">
            <v>17992135.09</v>
          </cell>
        </row>
        <row r="474">
          <cell r="A474">
            <v>75125040</v>
          </cell>
          <cell r="B474">
            <v>706563.15</v>
          </cell>
        </row>
        <row r="475">
          <cell r="A475">
            <v>75125050</v>
          </cell>
          <cell r="B475">
            <v>13754485.880000001</v>
          </cell>
        </row>
        <row r="476">
          <cell r="A476">
            <v>75125060</v>
          </cell>
          <cell r="B476">
            <v>2566341.02</v>
          </cell>
        </row>
        <row r="477">
          <cell r="A477">
            <v>75126010</v>
          </cell>
          <cell r="B477">
            <v>44474323.090000004</v>
          </cell>
        </row>
        <row r="478">
          <cell r="A478">
            <v>75126020</v>
          </cell>
          <cell r="B478">
            <v>2111089.25</v>
          </cell>
        </row>
        <row r="479">
          <cell r="A479">
            <v>75126030</v>
          </cell>
          <cell r="B479">
            <v>280825.15999999997</v>
          </cell>
        </row>
        <row r="480">
          <cell r="A480">
            <v>75126040</v>
          </cell>
          <cell r="B480">
            <v>4501.8</v>
          </cell>
        </row>
        <row r="481">
          <cell r="A481">
            <v>75126041</v>
          </cell>
          <cell r="B481">
            <v>5358241.63</v>
          </cell>
        </row>
        <row r="482">
          <cell r="A482">
            <v>75126042</v>
          </cell>
          <cell r="B482">
            <v>618437.31000000006</v>
          </cell>
        </row>
        <row r="483">
          <cell r="A483">
            <v>75126050</v>
          </cell>
          <cell r="B483">
            <v>6949798.4500000002</v>
          </cell>
        </row>
        <row r="484">
          <cell r="A484">
            <v>75126070</v>
          </cell>
          <cell r="B484">
            <v>5099903.24</v>
          </cell>
        </row>
        <row r="485">
          <cell r="A485">
            <v>75126080</v>
          </cell>
          <cell r="B485">
            <v>1203718.76</v>
          </cell>
        </row>
        <row r="486">
          <cell r="A486">
            <v>75126090</v>
          </cell>
          <cell r="B486">
            <v>1881876.63</v>
          </cell>
        </row>
        <row r="487">
          <cell r="A487">
            <v>75128030</v>
          </cell>
          <cell r="B487">
            <v>870375.96</v>
          </cell>
        </row>
        <row r="488">
          <cell r="A488">
            <v>75128050</v>
          </cell>
          <cell r="B488">
            <v>5167337.91</v>
          </cell>
        </row>
        <row r="489">
          <cell r="A489">
            <v>75128060</v>
          </cell>
          <cell r="B489">
            <v>402961.95</v>
          </cell>
        </row>
        <row r="490">
          <cell r="A490">
            <v>75128070</v>
          </cell>
          <cell r="B490">
            <v>4126402.1</v>
          </cell>
        </row>
        <row r="491">
          <cell r="A491">
            <v>75128080</v>
          </cell>
          <cell r="B491">
            <v>538764.18999999994</v>
          </cell>
        </row>
        <row r="492">
          <cell r="A492">
            <v>75128090</v>
          </cell>
          <cell r="B492">
            <v>613256.95999999996</v>
          </cell>
        </row>
        <row r="493">
          <cell r="A493">
            <v>75128100</v>
          </cell>
          <cell r="B493">
            <v>72811.16</v>
          </cell>
        </row>
        <row r="494">
          <cell r="A494">
            <v>75128110</v>
          </cell>
          <cell r="B494">
            <v>304289.63</v>
          </cell>
        </row>
        <row r="495">
          <cell r="A495">
            <v>75128120</v>
          </cell>
          <cell r="B495">
            <v>3832926.42</v>
          </cell>
        </row>
        <row r="496">
          <cell r="A496">
            <v>75128130</v>
          </cell>
          <cell r="B496">
            <v>1684423.63</v>
          </cell>
        </row>
        <row r="497">
          <cell r="A497">
            <v>75128140</v>
          </cell>
          <cell r="B497">
            <v>32917.78</v>
          </cell>
        </row>
        <row r="498">
          <cell r="A498">
            <v>75128150</v>
          </cell>
          <cell r="B498">
            <v>2043131.24</v>
          </cell>
        </row>
        <row r="499">
          <cell r="A499">
            <v>75128170</v>
          </cell>
          <cell r="B499">
            <v>487278.9</v>
          </cell>
        </row>
        <row r="500">
          <cell r="A500">
            <v>75128180</v>
          </cell>
          <cell r="B500">
            <v>166489.47</v>
          </cell>
        </row>
        <row r="501">
          <cell r="A501">
            <v>75128181</v>
          </cell>
          <cell r="B501">
            <v>64791.02</v>
          </cell>
        </row>
        <row r="502">
          <cell r="A502">
            <v>75128190</v>
          </cell>
          <cell r="B502">
            <v>843368.9</v>
          </cell>
        </row>
        <row r="503">
          <cell r="A503">
            <v>75128200</v>
          </cell>
          <cell r="B503">
            <v>11725</v>
          </cell>
        </row>
        <row r="504">
          <cell r="A504">
            <v>75128210</v>
          </cell>
          <cell r="B504">
            <v>2503.0100000000002</v>
          </cell>
        </row>
        <row r="505">
          <cell r="A505">
            <v>75128220</v>
          </cell>
          <cell r="B505">
            <v>45344.42</v>
          </cell>
        </row>
        <row r="506">
          <cell r="A506">
            <v>75128230</v>
          </cell>
          <cell r="B506">
            <v>42853.4</v>
          </cell>
        </row>
        <row r="507">
          <cell r="A507">
            <v>75128240</v>
          </cell>
          <cell r="B507">
            <v>113566.25</v>
          </cell>
        </row>
        <row r="508">
          <cell r="A508">
            <v>75128330</v>
          </cell>
          <cell r="B508">
            <v>14993.01</v>
          </cell>
        </row>
        <row r="509">
          <cell r="A509">
            <v>75128400</v>
          </cell>
          <cell r="B509">
            <v>2989463.82</v>
          </cell>
        </row>
        <row r="510">
          <cell r="A510">
            <v>75128410</v>
          </cell>
          <cell r="B510">
            <v>134032.69</v>
          </cell>
        </row>
        <row r="511">
          <cell r="A511">
            <v>75128440</v>
          </cell>
          <cell r="B511">
            <v>744716.68</v>
          </cell>
        </row>
        <row r="512">
          <cell r="A512">
            <v>75128450</v>
          </cell>
          <cell r="B512">
            <v>501750.31</v>
          </cell>
        </row>
        <row r="513">
          <cell r="A513">
            <v>75128460</v>
          </cell>
          <cell r="B513">
            <v>303784.81</v>
          </cell>
        </row>
        <row r="514">
          <cell r="A514">
            <v>75128480</v>
          </cell>
          <cell r="B514">
            <v>35220</v>
          </cell>
        </row>
        <row r="515">
          <cell r="A515">
            <v>75128490</v>
          </cell>
          <cell r="B515">
            <v>18000</v>
          </cell>
        </row>
        <row r="516">
          <cell r="A516">
            <v>75128500</v>
          </cell>
          <cell r="B516">
            <v>13500.1</v>
          </cell>
        </row>
        <row r="517">
          <cell r="A517">
            <v>75128510</v>
          </cell>
          <cell r="B517">
            <v>210686.84</v>
          </cell>
        </row>
        <row r="518">
          <cell r="A518">
            <v>75128540</v>
          </cell>
          <cell r="B518">
            <v>422600.04</v>
          </cell>
        </row>
        <row r="519">
          <cell r="A519">
            <v>75128550</v>
          </cell>
          <cell r="B519">
            <v>1133025.6100000001</v>
          </cell>
        </row>
        <row r="520">
          <cell r="A520">
            <v>75128560</v>
          </cell>
          <cell r="B520">
            <v>2922.87</v>
          </cell>
        </row>
        <row r="521">
          <cell r="A521">
            <v>75128570</v>
          </cell>
          <cell r="B521">
            <v>200867</v>
          </cell>
        </row>
        <row r="522">
          <cell r="A522">
            <v>75128660</v>
          </cell>
          <cell r="B522">
            <v>526529.59</v>
          </cell>
        </row>
        <row r="523">
          <cell r="A523">
            <v>75128670</v>
          </cell>
          <cell r="B523">
            <v>718165.51</v>
          </cell>
        </row>
        <row r="524">
          <cell r="A524">
            <v>75128820</v>
          </cell>
          <cell r="B524">
            <v>258367.57</v>
          </cell>
        </row>
        <row r="525">
          <cell r="A525">
            <v>75128910</v>
          </cell>
          <cell r="B525">
            <v>163945.35999999999</v>
          </cell>
        </row>
        <row r="526">
          <cell r="A526">
            <v>75128920</v>
          </cell>
          <cell r="B526">
            <v>11532764.6</v>
          </cell>
        </row>
        <row r="527">
          <cell r="A527">
            <v>75128940</v>
          </cell>
          <cell r="B527">
            <v>92347.29</v>
          </cell>
        </row>
        <row r="528">
          <cell r="A528">
            <v>75129010</v>
          </cell>
          <cell r="B528">
            <v>1038.93</v>
          </cell>
        </row>
        <row r="529">
          <cell r="A529">
            <v>75129020</v>
          </cell>
          <cell r="B529">
            <v>46926</v>
          </cell>
        </row>
        <row r="530">
          <cell r="A530">
            <v>75129040</v>
          </cell>
          <cell r="B530">
            <v>398</v>
          </cell>
        </row>
        <row r="531">
          <cell r="A531">
            <v>75129060</v>
          </cell>
          <cell r="B531">
            <v>108829.46</v>
          </cell>
        </row>
        <row r="532">
          <cell r="A532">
            <v>75129070</v>
          </cell>
          <cell r="B532">
            <v>640387.94999999995</v>
          </cell>
        </row>
        <row r="533">
          <cell r="A533">
            <v>75130010</v>
          </cell>
          <cell r="B533">
            <v>10945553</v>
          </cell>
        </row>
        <row r="534">
          <cell r="A534">
            <v>75130020</v>
          </cell>
          <cell r="B534">
            <v>1136195.92</v>
          </cell>
        </row>
        <row r="535">
          <cell r="A535">
            <v>75130030</v>
          </cell>
          <cell r="B535">
            <v>1762278.82</v>
          </cell>
        </row>
        <row r="536">
          <cell r="A536">
            <v>75130040</v>
          </cell>
          <cell r="B536">
            <v>17568.03</v>
          </cell>
        </row>
        <row r="537">
          <cell r="A537">
            <v>75130050</v>
          </cell>
          <cell r="B537">
            <v>7375284.96</v>
          </cell>
        </row>
        <row r="538">
          <cell r="A538">
            <v>75130060</v>
          </cell>
          <cell r="B538">
            <v>2430830.59</v>
          </cell>
        </row>
        <row r="539">
          <cell r="A539">
            <v>75130070</v>
          </cell>
          <cell r="B539">
            <v>105990.87</v>
          </cell>
        </row>
        <row r="540">
          <cell r="A540">
            <v>75131010</v>
          </cell>
          <cell r="B540">
            <v>6126313.25</v>
          </cell>
        </row>
        <row r="541">
          <cell r="A541">
            <v>75131020</v>
          </cell>
          <cell r="B541">
            <v>1723313.8</v>
          </cell>
        </row>
        <row r="542">
          <cell r="A542">
            <v>75132000</v>
          </cell>
          <cell r="B542">
            <v>1069364.06</v>
          </cell>
        </row>
        <row r="543">
          <cell r="A543">
            <v>75133010</v>
          </cell>
          <cell r="B543">
            <v>4892359.8600000003</v>
          </cell>
        </row>
        <row r="544">
          <cell r="A544">
            <v>75133020</v>
          </cell>
          <cell r="B544">
            <v>1174882.17</v>
          </cell>
        </row>
        <row r="545">
          <cell r="A545">
            <v>75133030</v>
          </cell>
          <cell r="B545">
            <v>2538499.96</v>
          </cell>
        </row>
        <row r="546">
          <cell r="A546">
            <v>75133040</v>
          </cell>
          <cell r="B546">
            <v>2955</v>
          </cell>
        </row>
        <row r="547">
          <cell r="A547">
            <v>75133160</v>
          </cell>
          <cell r="B547">
            <v>154083.04999999999</v>
          </cell>
        </row>
        <row r="548">
          <cell r="A548">
            <v>75133170</v>
          </cell>
          <cell r="B548">
            <v>27268.48</v>
          </cell>
        </row>
        <row r="549">
          <cell r="A549">
            <v>75199000</v>
          </cell>
          <cell r="B549">
            <v>0</v>
          </cell>
        </row>
        <row r="550">
          <cell r="A550">
            <v>75200000</v>
          </cell>
          <cell r="B550">
            <v>0</v>
          </cell>
        </row>
        <row r="551">
          <cell r="A551">
            <v>75212010</v>
          </cell>
          <cell r="B551">
            <v>1179164.9099999999</v>
          </cell>
        </row>
        <row r="552">
          <cell r="A552">
            <v>75212020</v>
          </cell>
          <cell r="B552">
            <v>4212.2</v>
          </cell>
        </row>
        <row r="553">
          <cell r="A553">
            <v>75214000</v>
          </cell>
          <cell r="B553">
            <v>199670402</v>
          </cell>
        </row>
        <row r="554">
          <cell r="A554">
            <v>75214010</v>
          </cell>
          <cell r="B554">
            <v>262223.25</v>
          </cell>
        </row>
        <row r="555">
          <cell r="A555">
            <v>75222010</v>
          </cell>
          <cell r="B555">
            <v>947830.71</v>
          </cell>
        </row>
        <row r="556">
          <cell r="A556">
            <v>75222020</v>
          </cell>
          <cell r="B556">
            <v>6896.05</v>
          </cell>
        </row>
        <row r="557">
          <cell r="A557">
            <v>75222030</v>
          </cell>
          <cell r="B557">
            <v>33275.78</v>
          </cell>
        </row>
        <row r="558">
          <cell r="A558">
            <v>75222040</v>
          </cell>
          <cell r="B558">
            <v>144753.87</v>
          </cell>
        </row>
        <row r="559">
          <cell r="A559">
            <v>75222050</v>
          </cell>
          <cell r="B559">
            <v>40887.699999999997</v>
          </cell>
        </row>
        <row r="560">
          <cell r="A560">
            <v>75222060</v>
          </cell>
          <cell r="B560">
            <v>486.28</v>
          </cell>
        </row>
        <row r="561">
          <cell r="A561">
            <v>75222070</v>
          </cell>
          <cell r="B561">
            <v>6542</v>
          </cell>
        </row>
        <row r="562">
          <cell r="A562">
            <v>75222090</v>
          </cell>
          <cell r="B562">
            <v>70000</v>
          </cell>
        </row>
        <row r="563">
          <cell r="A563">
            <v>75222100</v>
          </cell>
          <cell r="B563">
            <v>5393.25</v>
          </cell>
        </row>
        <row r="564">
          <cell r="A564">
            <v>75222110</v>
          </cell>
          <cell r="B564">
            <v>8172.32</v>
          </cell>
        </row>
        <row r="565">
          <cell r="A565">
            <v>75224010</v>
          </cell>
          <cell r="B565">
            <v>4266114.4000000004</v>
          </cell>
        </row>
        <row r="566">
          <cell r="A566">
            <v>75224020</v>
          </cell>
          <cell r="B566">
            <v>394379.55</v>
          </cell>
        </row>
        <row r="567">
          <cell r="A567">
            <v>75232010</v>
          </cell>
          <cell r="B567">
            <v>1006126.51</v>
          </cell>
        </row>
        <row r="568">
          <cell r="A568">
            <v>75232020</v>
          </cell>
          <cell r="B568">
            <v>15000</v>
          </cell>
        </row>
        <row r="569">
          <cell r="A569">
            <v>75232030</v>
          </cell>
          <cell r="B569">
            <v>33924.93</v>
          </cell>
        </row>
        <row r="570">
          <cell r="A570">
            <v>75232040</v>
          </cell>
          <cell r="B570">
            <v>235.8</v>
          </cell>
        </row>
        <row r="571">
          <cell r="A571">
            <v>75232110</v>
          </cell>
          <cell r="B571">
            <v>231495.84</v>
          </cell>
        </row>
        <row r="572">
          <cell r="A572">
            <v>75232120</v>
          </cell>
          <cell r="B572">
            <v>4906.3599999999997</v>
          </cell>
        </row>
        <row r="573">
          <cell r="A573">
            <v>75232360</v>
          </cell>
          <cell r="B573">
            <v>25541.53</v>
          </cell>
        </row>
        <row r="574">
          <cell r="A574">
            <v>75232400</v>
          </cell>
          <cell r="B574">
            <v>1139.72</v>
          </cell>
        </row>
        <row r="575">
          <cell r="A575">
            <v>75234010</v>
          </cell>
          <cell r="B575">
            <v>2426680.1800000002</v>
          </cell>
        </row>
        <row r="576">
          <cell r="A576">
            <v>75300000</v>
          </cell>
          <cell r="B576">
            <v>0</v>
          </cell>
        </row>
        <row r="577">
          <cell r="A577">
            <v>75310000</v>
          </cell>
          <cell r="B577">
            <v>-4421.38</v>
          </cell>
        </row>
        <row r="578">
          <cell r="A578">
            <v>75350000</v>
          </cell>
          <cell r="B578">
            <v>35588242.420000002</v>
          </cell>
        </row>
        <row r="579">
          <cell r="A579">
            <v>75360000</v>
          </cell>
          <cell r="B579">
            <v>20580107.879999999</v>
          </cell>
        </row>
        <row r="580">
          <cell r="A580">
            <v>75402000</v>
          </cell>
          <cell r="B580">
            <v>0</v>
          </cell>
        </row>
        <row r="581">
          <cell r="A581">
            <v>75440000</v>
          </cell>
          <cell r="B581">
            <v>205620.37</v>
          </cell>
        </row>
        <row r="582">
          <cell r="A582">
            <v>75500000</v>
          </cell>
          <cell r="B582">
            <v>0</v>
          </cell>
        </row>
        <row r="583">
          <cell r="A583">
            <v>75511100</v>
          </cell>
          <cell r="B583">
            <v>5062822.17</v>
          </cell>
        </row>
        <row r="584">
          <cell r="A584">
            <v>75511110</v>
          </cell>
          <cell r="B584">
            <v>50706.39</v>
          </cell>
        </row>
        <row r="585">
          <cell r="A585">
            <v>75511200</v>
          </cell>
          <cell r="B585">
            <v>1015263.7</v>
          </cell>
        </row>
        <row r="586">
          <cell r="A586">
            <v>75511300</v>
          </cell>
          <cell r="B586">
            <v>375398.54</v>
          </cell>
        </row>
        <row r="587">
          <cell r="A587">
            <v>75511500</v>
          </cell>
          <cell r="B587">
            <v>24550.45</v>
          </cell>
        </row>
        <row r="588">
          <cell r="A588">
            <v>75511800</v>
          </cell>
          <cell r="B588">
            <v>29981936.420000002</v>
          </cell>
        </row>
        <row r="589">
          <cell r="A589">
            <v>75513100</v>
          </cell>
          <cell r="B589">
            <v>809234.94</v>
          </cell>
        </row>
        <row r="590">
          <cell r="A590">
            <v>75513200</v>
          </cell>
          <cell r="B590">
            <v>71225.56</v>
          </cell>
        </row>
        <row r="591">
          <cell r="A591">
            <v>75513300</v>
          </cell>
          <cell r="B591">
            <v>8575.31</v>
          </cell>
        </row>
        <row r="592">
          <cell r="A592">
            <v>75513400</v>
          </cell>
          <cell r="B592">
            <v>28066.68</v>
          </cell>
        </row>
        <row r="593">
          <cell r="A593">
            <v>75513500</v>
          </cell>
          <cell r="B593">
            <v>5205350.7699999996</v>
          </cell>
        </row>
        <row r="594">
          <cell r="A594">
            <v>75513600</v>
          </cell>
          <cell r="B594">
            <v>453183.03</v>
          </cell>
        </row>
        <row r="595">
          <cell r="A595">
            <v>75513800</v>
          </cell>
          <cell r="B595">
            <v>5767585.6500000004</v>
          </cell>
        </row>
        <row r="596">
          <cell r="A596">
            <v>75513900</v>
          </cell>
          <cell r="B596">
            <v>70482.73</v>
          </cell>
        </row>
        <row r="597">
          <cell r="A597">
            <v>75514000</v>
          </cell>
          <cell r="B597">
            <v>49551928.579999998</v>
          </cell>
        </row>
        <row r="598">
          <cell r="A598">
            <v>75514100</v>
          </cell>
          <cell r="B598">
            <v>7415274.2000000002</v>
          </cell>
        </row>
        <row r="599">
          <cell r="A599">
            <v>75514200</v>
          </cell>
          <cell r="B599">
            <v>816802.1</v>
          </cell>
        </row>
        <row r="600">
          <cell r="A600">
            <v>75514300</v>
          </cell>
          <cell r="B600">
            <v>165202.32999999999</v>
          </cell>
        </row>
        <row r="601">
          <cell r="A601">
            <v>75514400</v>
          </cell>
          <cell r="B601">
            <v>2038.68</v>
          </cell>
        </row>
        <row r="602">
          <cell r="A602">
            <v>75516100</v>
          </cell>
          <cell r="B602">
            <v>25091.57</v>
          </cell>
        </row>
        <row r="603">
          <cell r="A603">
            <v>75516200</v>
          </cell>
          <cell r="B603">
            <v>28379975.219999999</v>
          </cell>
        </row>
        <row r="604">
          <cell r="A604">
            <v>75516300</v>
          </cell>
          <cell r="B604">
            <v>1308.6199999999999</v>
          </cell>
        </row>
        <row r="605">
          <cell r="A605">
            <v>75516600</v>
          </cell>
          <cell r="B605">
            <v>16668445.789999999</v>
          </cell>
        </row>
        <row r="606">
          <cell r="A606">
            <v>75516700</v>
          </cell>
          <cell r="B606">
            <v>21389567.149999999</v>
          </cell>
        </row>
        <row r="607">
          <cell r="A607">
            <v>75517100</v>
          </cell>
          <cell r="B607">
            <v>654089.01</v>
          </cell>
        </row>
        <row r="608">
          <cell r="A608">
            <v>75517200</v>
          </cell>
          <cell r="B608">
            <v>46012.93</v>
          </cell>
        </row>
        <row r="609">
          <cell r="A609">
            <v>75590000</v>
          </cell>
          <cell r="B609">
            <v>0</v>
          </cell>
        </row>
        <row r="610">
          <cell r="A610">
            <v>75800000</v>
          </cell>
          <cell r="B610">
            <v>0</v>
          </cell>
        </row>
        <row r="611">
          <cell r="A611">
            <v>75802003</v>
          </cell>
          <cell r="B611">
            <v>196652858.93000001</v>
          </cell>
        </row>
        <row r="612">
          <cell r="A612">
            <v>75804003</v>
          </cell>
          <cell r="B612">
            <v>10101259.810000001</v>
          </cell>
        </row>
        <row r="613">
          <cell r="A613">
            <v>75806003</v>
          </cell>
          <cell r="B613">
            <v>34386966.409999996</v>
          </cell>
        </row>
        <row r="614">
          <cell r="A614">
            <v>75807003</v>
          </cell>
          <cell r="B614">
            <v>1356548.86</v>
          </cell>
        </row>
        <row r="615">
          <cell r="A615">
            <v>75808003</v>
          </cell>
          <cell r="B615">
            <v>28165286.41</v>
          </cell>
        </row>
        <row r="616">
          <cell r="A616">
            <v>75809003</v>
          </cell>
          <cell r="B616">
            <v>4475552.01</v>
          </cell>
        </row>
        <row r="617">
          <cell r="A617">
            <v>75810003</v>
          </cell>
          <cell r="B617">
            <v>43705.52</v>
          </cell>
        </row>
        <row r="618">
          <cell r="A618">
            <v>75812003</v>
          </cell>
          <cell r="B618">
            <v>600000</v>
          </cell>
        </row>
        <row r="619">
          <cell r="A619">
            <v>75814003</v>
          </cell>
          <cell r="B619">
            <v>351851</v>
          </cell>
        </row>
        <row r="620">
          <cell r="A620">
            <v>75816003</v>
          </cell>
          <cell r="B620">
            <v>114000</v>
          </cell>
        </row>
        <row r="621">
          <cell r="A621">
            <v>75818003</v>
          </cell>
          <cell r="B621">
            <v>378353.01</v>
          </cell>
        </row>
        <row r="622">
          <cell r="A622">
            <v>75819013</v>
          </cell>
          <cell r="B622">
            <v>9346.77</v>
          </cell>
        </row>
        <row r="623">
          <cell r="A623">
            <v>75819023</v>
          </cell>
          <cell r="B623">
            <v>400000</v>
          </cell>
        </row>
        <row r="624">
          <cell r="A624">
            <v>75820363</v>
          </cell>
          <cell r="B624">
            <v>792000</v>
          </cell>
        </row>
        <row r="625">
          <cell r="A625">
            <v>75821123</v>
          </cell>
          <cell r="B625">
            <v>1372527.82</v>
          </cell>
        </row>
        <row r="626">
          <cell r="A626">
            <v>75824003</v>
          </cell>
          <cell r="B626">
            <v>345351</v>
          </cell>
        </row>
        <row r="627">
          <cell r="A627">
            <v>75825003</v>
          </cell>
          <cell r="B627">
            <v>1389618.44</v>
          </cell>
        </row>
        <row r="628">
          <cell r="A628">
            <v>75825013</v>
          </cell>
          <cell r="B628">
            <v>1429416.54</v>
          </cell>
        </row>
        <row r="629">
          <cell r="A629">
            <v>75826003</v>
          </cell>
          <cell r="B629">
            <v>6296227.7400000002</v>
          </cell>
        </row>
        <row r="630">
          <cell r="A630">
            <v>75827003</v>
          </cell>
          <cell r="B630">
            <v>1240579.69</v>
          </cell>
        </row>
        <row r="631">
          <cell r="A631">
            <v>75828003</v>
          </cell>
          <cell r="B631">
            <v>378458</v>
          </cell>
        </row>
        <row r="632">
          <cell r="A632">
            <v>75829013</v>
          </cell>
          <cell r="B632">
            <v>434547.20000000001</v>
          </cell>
        </row>
        <row r="633">
          <cell r="A633">
            <v>75829023</v>
          </cell>
          <cell r="B633">
            <v>5411257.8099999996</v>
          </cell>
        </row>
        <row r="634">
          <cell r="A634">
            <v>75830003</v>
          </cell>
          <cell r="B634">
            <v>4957264.5599999996</v>
          </cell>
        </row>
        <row r="635">
          <cell r="A635">
            <v>75831003</v>
          </cell>
          <cell r="B635">
            <v>225421.11</v>
          </cell>
        </row>
        <row r="636">
          <cell r="A636">
            <v>75832013</v>
          </cell>
          <cell r="B636">
            <v>94309.48</v>
          </cell>
        </row>
        <row r="637">
          <cell r="A637">
            <v>75832023</v>
          </cell>
          <cell r="B637">
            <v>1202736.06</v>
          </cell>
        </row>
        <row r="638">
          <cell r="A638">
            <v>75832033</v>
          </cell>
          <cell r="B638">
            <v>773579.7</v>
          </cell>
        </row>
        <row r="639">
          <cell r="A639">
            <v>75832043</v>
          </cell>
          <cell r="B639">
            <v>1767787.44</v>
          </cell>
        </row>
        <row r="640">
          <cell r="A640">
            <v>75833003</v>
          </cell>
          <cell r="B640">
            <v>27338</v>
          </cell>
        </row>
        <row r="641">
          <cell r="A641">
            <v>75834003</v>
          </cell>
          <cell r="B641">
            <v>4198431.84</v>
          </cell>
        </row>
        <row r="642">
          <cell r="A642">
            <v>75835003</v>
          </cell>
          <cell r="B642">
            <v>462755.31</v>
          </cell>
        </row>
        <row r="643">
          <cell r="A643">
            <v>75847023</v>
          </cell>
          <cell r="B643">
            <v>359400.29</v>
          </cell>
        </row>
        <row r="644">
          <cell r="A644">
            <v>75857003</v>
          </cell>
          <cell r="B644">
            <v>10264997</v>
          </cell>
        </row>
        <row r="645">
          <cell r="A645">
            <v>75877000</v>
          </cell>
          <cell r="B645">
            <v>250000</v>
          </cell>
        </row>
        <row r="646">
          <cell r="A646">
            <v>75880000</v>
          </cell>
          <cell r="B646">
            <v>200654672.08000001</v>
          </cell>
        </row>
        <row r="647">
          <cell r="A647">
            <v>76020100</v>
          </cell>
          <cell r="B647">
            <v>746411.14</v>
          </cell>
        </row>
        <row r="648">
          <cell r="A648">
            <v>76020110</v>
          </cell>
          <cell r="B648">
            <v>2601349.69</v>
          </cell>
        </row>
        <row r="649">
          <cell r="A649">
            <v>76020210</v>
          </cell>
          <cell r="B649">
            <v>18350.86</v>
          </cell>
        </row>
        <row r="650">
          <cell r="A650">
            <v>76020211</v>
          </cell>
          <cell r="B650">
            <v>9572.84</v>
          </cell>
        </row>
        <row r="651">
          <cell r="A651">
            <v>76024100</v>
          </cell>
          <cell r="B651">
            <v>558956.78</v>
          </cell>
        </row>
        <row r="652">
          <cell r="A652">
            <v>76024101</v>
          </cell>
          <cell r="B652">
            <v>-0.26</v>
          </cell>
        </row>
        <row r="653">
          <cell r="A653">
            <v>76024110</v>
          </cell>
          <cell r="B653">
            <v>1502414.63</v>
          </cell>
        </row>
        <row r="654">
          <cell r="A654">
            <v>76024111</v>
          </cell>
          <cell r="B654">
            <v>1321.17</v>
          </cell>
        </row>
        <row r="655">
          <cell r="A655">
            <v>76024300</v>
          </cell>
          <cell r="B655">
            <v>76089.84</v>
          </cell>
        </row>
        <row r="656">
          <cell r="A656">
            <v>76024310</v>
          </cell>
          <cell r="B656">
            <v>116980.23</v>
          </cell>
        </row>
        <row r="657">
          <cell r="A657">
            <v>76024400</v>
          </cell>
          <cell r="B657">
            <v>13085.57</v>
          </cell>
        </row>
        <row r="658">
          <cell r="A658">
            <v>76024410</v>
          </cell>
          <cell r="B658">
            <v>103363.99</v>
          </cell>
        </row>
        <row r="659">
          <cell r="A659">
            <v>76024510</v>
          </cell>
          <cell r="B659">
            <v>1926606.1</v>
          </cell>
        </row>
        <row r="660">
          <cell r="A660">
            <v>76026100</v>
          </cell>
          <cell r="B660">
            <v>234931.46</v>
          </cell>
        </row>
        <row r="661">
          <cell r="A661">
            <v>76026110</v>
          </cell>
          <cell r="B661">
            <v>24114.76</v>
          </cell>
        </row>
        <row r="662">
          <cell r="A662">
            <v>76026210</v>
          </cell>
          <cell r="B662">
            <v>6294.04</v>
          </cell>
        </row>
        <row r="663">
          <cell r="A663">
            <v>76026300</v>
          </cell>
          <cell r="B663">
            <v>816085.59</v>
          </cell>
        </row>
        <row r="664">
          <cell r="A664">
            <v>76026301</v>
          </cell>
          <cell r="B664">
            <v>127.31</v>
          </cell>
        </row>
        <row r="665">
          <cell r="A665">
            <v>76026310</v>
          </cell>
          <cell r="B665">
            <v>641183.78</v>
          </cell>
        </row>
        <row r="666">
          <cell r="A666">
            <v>76026311</v>
          </cell>
          <cell r="B666">
            <v>101.79</v>
          </cell>
        </row>
        <row r="667">
          <cell r="A667">
            <v>76026710</v>
          </cell>
          <cell r="B667">
            <v>101871.15</v>
          </cell>
        </row>
        <row r="668">
          <cell r="A668">
            <v>76027100</v>
          </cell>
          <cell r="B668">
            <v>36655.339999999997</v>
          </cell>
        </row>
        <row r="669">
          <cell r="A669">
            <v>76027110</v>
          </cell>
          <cell r="B669">
            <v>239900.45</v>
          </cell>
        </row>
        <row r="670">
          <cell r="A670">
            <v>76030100</v>
          </cell>
          <cell r="B670">
            <v>94622177.969999999</v>
          </cell>
        </row>
        <row r="671">
          <cell r="A671">
            <v>76030101</v>
          </cell>
          <cell r="B671">
            <v>14.77</v>
          </cell>
        </row>
        <row r="672">
          <cell r="A672">
            <v>76030110</v>
          </cell>
          <cell r="B672">
            <v>158980192.00999999</v>
          </cell>
        </row>
        <row r="673">
          <cell r="A673">
            <v>76030111</v>
          </cell>
          <cell r="B673">
            <v>1489.06</v>
          </cell>
        </row>
        <row r="674">
          <cell r="A674">
            <v>76030200</v>
          </cell>
          <cell r="B674">
            <v>4594999.95</v>
          </cell>
        </row>
        <row r="675">
          <cell r="A675">
            <v>76030201</v>
          </cell>
          <cell r="B675">
            <v>203288.16</v>
          </cell>
        </row>
        <row r="676">
          <cell r="A676">
            <v>76030210</v>
          </cell>
          <cell r="B676">
            <v>2019596.66</v>
          </cell>
        </row>
        <row r="677">
          <cell r="A677">
            <v>76030211</v>
          </cell>
          <cell r="B677">
            <v>2198359.33</v>
          </cell>
        </row>
        <row r="678">
          <cell r="A678">
            <v>76034100</v>
          </cell>
          <cell r="B678">
            <v>95767816.420000002</v>
          </cell>
        </row>
        <row r="679">
          <cell r="A679">
            <v>76034101</v>
          </cell>
          <cell r="B679">
            <v>5037.05</v>
          </cell>
        </row>
        <row r="680">
          <cell r="A680">
            <v>76034110</v>
          </cell>
          <cell r="B680">
            <v>84029312.390000001</v>
          </cell>
        </row>
        <row r="681">
          <cell r="A681">
            <v>76034111</v>
          </cell>
          <cell r="B681">
            <v>478622.36</v>
          </cell>
        </row>
        <row r="682">
          <cell r="A682">
            <v>76034200</v>
          </cell>
          <cell r="B682">
            <v>20591396.850000001</v>
          </cell>
        </row>
        <row r="683">
          <cell r="A683">
            <v>76034201</v>
          </cell>
          <cell r="B683">
            <v>2060763.21</v>
          </cell>
        </row>
        <row r="684">
          <cell r="A684">
            <v>76034210</v>
          </cell>
          <cell r="B684">
            <v>4994518.09</v>
          </cell>
        </row>
        <row r="685">
          <cell r="A685">
            <v>76034211</v>
          </cell>
          <cell r="B685">
            <v>5.82</v>
          </cell>
        </row>
        <row r="686">
          <cell r="A686">
            <v>76034300</v>
          </cell>
          <cell r="B686">
            <v>8824249.9199999999</v>
          </cell>
        </row>
        <row r="687">
          <cell r="A687">
            <v>76034310</v>
          </cell>
          <cell r="B687">
            <v>4263909.6399999997</v>
          </cell>
        </row>
        <row r="688">
          <cell r="A688">
            <v>76034311</v>
          </cell>
          <cell r="B688">
            <v>451621.93</v>
          </cell>
        </row>
        <row r="689">
          <cell r="A689">
            <v>76034400</v>
          </cell>
          <cell r="B689">
            <v>2424875.94</v>
          </cell>
        </row>
        <row r="690">
          <cell r="A690">
            <v>76034410</v>
          </cell>
          <cell r="B690">
            <v>6709895.4800000004</v>
          </cell>
        </row>
        <row r="691">
          <cell r="A691">
            <v>76034500</v>
          </cell>
          <cell r="B691">
            <v>11868873.75</v>
          </cell>
        </row>
        <row r="692">
          <cell r="A692">
            <v>76034510</v>
          </cell>
          <cell r="B692">
            <v>79423516.980000004</v>
          </cell>
        </row>
        <row r="693">
          <cell r="A693">
            <v>76034700</v>
          </cell>
          <cell r="B693">
            <v>1265075.75</v>
          </cell>
        </row>
        <row r="694">
          <cell r="A694">
            <v>76034710</v>
          </cell>
          <cell r="B694">
            <v>3068864.34</v>
          </cell>
        </row>
        <row r="695">
          <cell r="A695">
            <v>76034800</v>
          </cell>
          <cell r="B695">
            <v>2974953.01</v>
          </cell>
        </row>
        <row r="696">
          <cell r="A696">
            <v>76034810</v>
          </cell>
          <cell r="B696">
            <v>41214555.840000004</v>
          </cell>
        </row>
        <row r="697">
          <cell r="A697">
            <v>76034900</v>
          </cell>
          <cell r="B697">
            <v>49595.64</v>
          </cell>
        </row>
        <row r="698">
          <cell r="A698">
            <v>76034910</v>
          </cell>
          <cell r="B698">
            <v>6436509.4000000004</v>
          </cell>
        </row>
        <row r="699">
          <cell r="A699">
            <v>76036100</v>
          </cell>
          <cell r="B699">
            <v>25423498.43</v>
          </cell>
        </row>
        <row r="700">
          <cell r="A700">
            <v>76036101</v>
          </cell>
          <cell r="B700">
            <v>1057034.6000000001</v>
          </cell>
        </row>
        <row r="701">
          <cell r="A701">
            <v>76036110</v>
          </cell>
          <cell r="B701">
            <v>7202737.2199999997</v>
          </cell>
        </row>
        <row r="702">
          <cell r="A702">
            <v>76036200</v>
          </cell>
          <cell r="B702">
            <v>121652337.92</v>
          </cell>
        </row>
        <row r="703">
          <cell r="A703">
            <v>76036201</v>
          </cell>
          <cell r="B703">
            <v>23523545.760000002</v>
          </cell>
        </row>
        <row r="704">
          <cell r="A704">
            <v>76036210</v>
          </cell>
          <cell r="B704">
            <v>2962976.24</v>
          </cell>
        </row>
        <row r="705">
          <cell r="A705">
            <v>76036211</v>
          </cell>
          <cell r="B705">
            <v>627220.1</v>
          </cell>
        </row>
        <row r="706">
          <cell r="A706">
            <v>76036300</v>
          </cell>
          <cell r="B706">
            <v>162525816.75999999</v>
          </cell>
        </row>
        <row r="707">
          <cell r="A707">
            <v>76036301</v>
          </cell>
          <cell r="B707">
            <v>3588419.27</v>
          </cell>
        </row>
        <row r="708">
          <cell r="A708">
            <v>76036310</v>
          </cell>
          <cell r="B708">
            <v>99635833.409999996</v>
          </cell>
        </row>
        <row r="709">
          <cell r="A709">
            <v>76036311</v>
          </cell>
          <cell r="B709">
            <v>851117.25</v>
          </cell>
        </row>
        <row r="710">
          <cell r="A710">
            <v>76036400</v>
          </cell>
          <cell r="B710">
            <v>838109.77</v>
          </cell>
        </row>
        <row r="711">
          <cell r="A711">
            <v>76036410</v>
          </cell>
          <cell r="B711">
            <v>325356.77</v>
          </cell>
        </row>
        <row r="712">
          <cell r="A712">
            <v>76036500</v>
          </cell>
          <cell r="B712">
            <v>228050.59</v>
          </cell>
        </row>
        <row r="713">
          <cell r="A713">
            <v>76036510</v>
          </cell>
          <cell r="B713">
            <v>690880.37</v>
          </cell>
        </row>
        <row r="714">
          <cell r="A714">
            <v>76036700</v>
          </cell>
          <cell r="B714">
            <v>2037970.36</v>
          </cell>
        </row>
        <row r="715">
          <cell r="A715">
            <v>76036710</v>
          </cell>
          <cell r="B715">
            <v>11203969.779999999</v>
          </cell>
        </row>
        <row r="716">
          <cell r="A716">
            <v>76037100</v>
          </cell>
          <cell r="B716">
            <v>2531359.6</v>
          </cell>
        </row>
        <row r="717">
          <cell r="A717">
            <v>76037101</v>
          </cell>
          <cell r="B717">
            <v>20429095.359999999</v>
          </cell>
        </row>
        <row r="718">
          <cell r="A718">
            <v>76037110</v>
          </cell>
          <cell r="B718">
            <v>967300.57</v>
          </cell>
        </row>
        <row r="719">
          <cell r="A719">
            <v>76037111</v>
          </cell>
          <cell r="B719">
            <v>671.26</v>
          </cell>
        </row>
        <row r="720">
          <cell r="A720">
            <v>76037900</v>
          </cell>
          <cell r="B720">
            <v>536450.29</v>
          </cell>
        </row>
        <row r="721">
          <cell r="A721">
            <v>76038200</v>
          </cell>
          <cell r="B721">
            <v>14453218.82</v>
          </cell>
        </row>
        <row r="722">
          <cell r="A722">
            <v>76038201</v>
          </cell>
          <cell r="B722">
            <v>1984870.66</v>
          </cell>
        </row>
        <row r="723">
          <cell r="A723">
            <v>76038210</v>
          </cell>
          <cell r="B723">
            <v>930053.99</v>
          </cell>
        </row>
        <row r="724">
          <cell r="A724">
            <v>76038700</v>
          </cell>
          <cell r="B724">
            <v>262913.57</v>
          </cell>
        </row>
        <row r="725">
          <cell r="A725">
            <v>76039100</v>
          </cell>
          <cell r="B725">
            <v>7493847.5999999996</v>
          </cell>
        </row>
        <row r="726">
          <cell r="A726">
            <v>76039101</v>
          </cell>
          <cell r="B726">
            <v>84311.87</v>
          </cell>
        </row>
        <row r="727">
          <cell r="A727">
            <v>76039110</v>
          </cell>
          <cell r="B727">
            <v>1265843</v>
          </cell>
        </row>
        <row r="728">
          <cell r="A728">
            <v>76039111</v>
          </cell>
          <cell r="B728">
            <v>1568153.36</v>
          </cell>
        </row>
        <row r="729">
          <cell r="A729">
            <v>76040200</v>
          </cell>
          <cell r="B729">
            <v>534.85</v>
          </cell>
        </row>
        <row r="730">
          <cell r="A730">
            <v>76040210</v>
          </cell>
          <cell r="B730">
            <v>37812880.700000003</v>
          </cell>
        </row>
        <row r="731">
          <cell r="A731">
            <v>76040211</v>
          </cell>
          <cell r="B731">
            <v>839934.63</v>
          </cell>
        </row>
        <row r="732">
          <cell r="A732">
            <v>76040310</v>
          </cell>
          <cell r="B732">
            <v>15410.16</v>
          </cell>
        </row>
        <row r="733">
          <cell r="A733">
            <v>76040311</v>
          </cell>
          <cell r="B733">
            <v>231.08</v>
          </cell>
        </row>
        <row r="734">
          <cell r="A734">
            <v>76044010</v>
          </cell>
          <cell r="B734">
            <v>804.81</v>
          </cell>
        </row>
        <row r="735">
          <cell r="A735">
            <v>76044011</v>
          </cell>
          <cell r="B735">
            <v>24875.62</v>
          </cell>
        </row>
        <row r="736">
          <cell r="A736">
            <v>76044100</v>
          </cell>
          <cell r="B736">
            <v>252088.7</v>
          </cell>
        </row>
        <row r="737">
          <cell r="A737">
            <v>76044109</v>
          </cell>
          <cell r="B737">
            <v>6462.93</v>
          </cell>
        </row>
        <row r="738">
          <cell r="A738">
            <v>76044110</v>
          </cell>
          <cell r="B738">
            <v>1011467285.03</v>
          </cell>
        </row>
        <row r="739">
          <cell r="A739">
            <v>76044111</v>
          </cell>
          <cell r="B739">
            <v>4644.67</v>
          </cell>
        </row>
        <row r="740">
          <cell r="A740">
            <v>76044119</v>
          </cell>
          <cell r="B740">
            <v>11290.85</v>
          </cell>
        </row>
        <row r="741">
          <cell r="A741">
            <v>76044200</v>
          </cell>
          <cell r="B741">
            <v>1591.1</v>
          </cell>
        </row>
        <row r="742">
          <cell r="A742">
            <v>76044210</v>
          </cell>
          <cell r="B742">
            <v>34928143.329999998</v>
          </cell>
        </row>
        <row r="743">
          <cell r="A743">
            <v>76044219</v>
          </cell>
          <cell r="B743">
            <v>709851.26</v>
          </cell>
        </row>
        <row r="744">
          <cell r="A744">
            <v>76044301</v>
          </cell>
          <cell r="B744">
            <v>690837.39</v>
          </cell>
        </row>
        <row r="745">
          <cell r="A745">
            <v>76044310</v>
          </cell>
          <cell r="B745">
            <v>52102980.020000003</v>
          </cell>
        </row>
        <row r="746">
          <cell r="A746">
            <v>76044311</v>
          </cell>
          <cell r="B746">
            <v>14024966.66</v>
          </cell>
        </row>
        <row r="747">
          <cell r="A747">
            <v>76044400</v>
          </cell>
          <cell r="B747">
            <v>9351973.9100000001</v>
          </cell>
        </row>
        <row r="748">
          <cell r="A748">
            <v>76044610</v>
          </cell>
          <cell r="B748">
            <v>1435444.68</v>
          </cell>
        </row>
        <row r="749">
          <cell r="A749">
            <v>76044910</v>
          </cell>
          <cell r="B749">
            <v>3850529.56</v>
          </cell>
        </row>
        <row r="750">
          <cell r="A750">
            <v>76045010</v>
          </cell>
          <cell r="B750">
            <v>23761098.489999998</v>
          </cell>
        </row>
        <row r="751">
          <cell r="A751">
            <v>76045110</v>
          </cell>
          <cell r="B751">
            <v>77981.850000000006</v>
          </cell>
        </row>
        <row r="752">
          <cell r="A752">
            <v>76045200</v>
          </cell>
          <cell r="B752">
            <v>49.24</v>
          </cell>
        </row>
        <row r="753">
          <cell r="A753">
            <v>76045210</v>
          </cell>
          <cell r="B753">
            <v>133994.07999999999</v>
          </cell>
        </row>
        <row r="754">
          <cell r="A754">
            <v>76045310</v>
          </cell>
          <cell r="B754">
            <v>336992.95</v>
          </cell>
        </row>
        <row r="755">
          <cell r="A755">
            <v>76045410</v>
          </cell>
          <cell r="B755">
            <v>1643.21</v>
          </cell>
        </row>
        <row r="756">
          <cell r="A756">
            <v>76045510</v>
          </cell>
          <cell r="B756">
            <v>18840.93</v>
          </cell>
        </row>
        <row r="757">
          <cell r="A757">
            <v>76045610</v>
          </cell>
          <cell r="B757">
            <v>833524.29</v>
          </cell>
        </row>
        <row r="758">
          <cell r="A758">
            <v>76045700</v>
          </cell>
          <cell r="B758">
            <v>240453.02</v>
          </cell>
        </row>
        <row r="759">
          <cell r="A759">
            <v>76045710</v>
          </cell>
          <cell r="B759">
            <v>212818673.78</v>
          </cell>
        </row>
        <row r="760">
          <cell r="A760">
            <v>76045810</v>
          </cell>
          <cell r="B760">
            <v>521714.37</v>
          </cell>
        </row>
        <row r="761">
          <cell r="A761">
            <v>76046710</v>
          </cell>
          <cell r="B761">
            <v>2885373.19</v>
          </cell>
        </row>
        <row r="762">
          <cell r="A762">
            <v>76046711</v>
          </cell>
          <cell r="B762">
            <v>498663.96</v>
          </cell>
        </row>
        <row r="763">
          <cell r="A763">
            <v>76048700</v>
          </cell>
          <cell r="B763">
            <v>1362814.47</v>
          </cell>
        </row>
        <row r="764">
          <cell r="A764">
            <v>76048701</v>
          </cell>
          <cell r="B764">
            <v>4283.6499999999996</v>
          </cell>
        </row>
        <row r="765">
          <cell r="A765">
            <v>76060110</v>
          </cell>
          <cell r="B765">
            <v>545.95000000000005</v>
          </cell>
        </row>
        <row r="766">
          <cell r="A766">
            <v>76060210</v>
          </cell>
          <cell r="B766">
            <v>264.08999999999997</v>
          </cell>
        </row>
        <row r="767">
          <cell r="A767">
            <v>76064410</v>
          </cell>
          <cell r="B767">
            <v>3101.09</v>
          </cell>
        </row>
        <row r="768">
          <cell r="A768">
            <v>76639100</v>
          </cell>
          <cell r="B768">
            <v>12616218.619999999</v>
          </cell>
        </row>
        <row r="769">
          <cell r="A769">
            <v>76639101</v>
          </cell>
          <cell r="B769">
            <v>2588654.29</v>
          </cell>
        </row>
        <row r="770">
          <cell r="A770">
            <v>76639110</v>
          </cell>
          <cell r="B770">
            <v>1726440.11</v>
          </cell>
        </row>
        <row r="771">
          <cell r="A771">
            <v>76639111</v>
          </cell>
          <cell r="B771">
            <v>179820.15</v>
          </cell>
        </row>
        <row r="772">
          <cell r="A772">
            <v>76720100</v>
          </cell>
          <cell r="B772">
            <v>1514800.86</v>
          </cell>
        </row>
        <row r="773">
          <cell r="A773">
            <v>76720101</v>
          </cell>
          <cell r="B773">
            <v>231884.15</v>
          </cell>
        </row>
        <row r="774">
          <cell r="A774">
            <v>76720200</v>
          </cell>
          <cell r="B774">
            <v>502460.21</v>
          </cell>
        </row>
        <row r="775">
          <cell r="A775">
            <v>76720201</v>
          </cell>
          <cell r="B775">
            <v>443834.65</v>
          </cell>
        </row>
        <row r="776">
          <cell r="A776">
            <v>76720210</v>
          </cell>
          <cell r="B776">
            <v>399158.91</v>
          </cell>
        </row>
        <row r="777">
          <cell r="A777">
            <v>76720211</v>
          </cell>
          <cell r="B777">
            <v>196318.74</v>
          </cell>
        </row>
        <row r="778">
          <cell r="A778">
            <v>76724100</v>
          </cell>
          <cell r="B778">
            <v>6318787.6900000004</v>
          </cell>
        </row>
        <row r="779">
          <cell r="A779">
            <v>76724101</v>
          </cell>
          <cell r="B779">
            <v>1035914.3</v>
          </cell>
        </row>
        <row r="780">
          <cell r="A780">
            <v>76724110</v>
          </cell>
          <cell r="B780">
            <v>1335614.24</v>
          </cell>
        </row>
        <row r="781">
          <cell r="A781">
            <v>76724111</v>
          </cell>
          <cell r="B781">
            <v>183491.72</v>
          </cell>
        </row>
        <row r="782">
          <cell r="A782">
            <v>76724300</v>
          </cell>
          <cell r="B782">
            <v>38126.129999999997</v>
          </cell>
        </row>
        <row r="783">
          <cell r="A783">
            <v>76724301</v>
          </cell>
          <cell r="B783">
            <v>747.08</v>
          </cell>
        </row>
        <row r="784">
          <cell r="A784">
            <v>76724400</v>
          </cell>
          <cell r="B784">
            <v>24414.36</v>
          </cell>
        </row>
        <row r="785">
          <cell r="A785">
            <v>76724401</v>
          </cell>
          <cell r="B785">
            <v>7331.04</v>
          </cell>
        </row>
        <row r="786">
          <cell r="A786">
            <v>76724500</v>
          </cell>
          <cell r="B786">
            <v>656465.80000000005</v>
          </cell>
        </row>
        <row r="787">
          <cell r="A787">
            <v>76724700</v>
          </cell>
          <cell r="B787">
            <v>986.13</v>
          </cell>
        </row>
        <row r="788">
          <cell r="A788">
            <v>76726100</v>
          </cell>
          <cell r="B788">
            <v>1702845.09</v>
          </cell>
        </row>
        <row r="789">
          <cell r="A789">
            <v>76726101</v>
          </cell>
          <cell r="B789">
            <v>252144.6</v>
          </cell>
        </row>
        <row r="790">
          <cell r="A790">
            <v>76726110</v>
          </cell>
          <cell r="B790">
            <v>610284.92000000004</v>
          </cell>
        </row>
        <row r="791">
          <cell r="A791">
            <v>76726200</v>
          </cell>
          <cell r="B791">
            <v>1015075.09</v>
          </cell>
        </row>
        <row r="792">
          <cell r="A792">
            <v>76726201</v>
          </cell>
          <cell r="B792">
            <v>13754.82</v>
          </cell>
        </row>
        <row r="793">
          <cell r="A793">
            <v>76726300</v>
          </cell>
          <cell r="B793">
            <v>97.74</v>
          </cell>
        </row>
        <row r="794">
          <cell r="A794">
            <v>76726310</v>
          </cell>
          <cell r="B794">
            <v>0.28000000000000003</v>
          </cell>
        </row>
        <row r="795">
          <cell r="A795">
            <v>76726400</v>
          </cell>
          <cell r="B795">
            <v>1625.08</v>
          </cell>
        </row>
        <row r="796">
          <cell r="A796">
            <v>76726401</v>
          </cell>
          <cell r="B796">
            <v>706.11</v>
          </cell>
        </row>
        <row r="797">
          <cell r="A797">
            <v>76726500</v>
          </cell>
          <cell r="B797">
            <v>215392.26</v>
          </cell>
        </row>
        <row r="798">
          <cell r="A798">
            <v>76726700</v>
          </cell>
          <cell r="B798">
            <v>1883.38</v>
          </cell>
        </row>
        <row r="799">
          <cell r="A799">
            <v>76727100</v>
          </cell>
          <cell r="B799">
            <v>0.82</v>
          </cell>
        </row>
        <row r="800">
          <cell r="A800">
            <v>76728200</v>
          </cell>
          <cell r="B800">
            <v>374069.09</v>
          </cell>
        </row>
        <row r="801">
          <cell r="A801">
            <v>76728210</v>
          </cell>
          <cell r="B801">
            <v>3136.88</v>
          </cell>
        </row>
        <row r="802">
          <cell r="A802">
            <v>76729001</v>
          </cell>
          <cell r="B802">
            <v>4249.6499999999996</v>
          </cell>
        </row>
        <row r="803">
          <cell r="A803">
            <v>76729011</v>
          </cell>
          <cell r="B803">
            <v>9.18</v>
          </cell>
        </row>
        <row r="804">
          <cell r="A804">
            <v>76729101</v>
          </cell>
          <cell r="B804">
            <v>6163.41</v>
          </cell>
        </row>
        <row r="805">
          <cell r="A805">
            <v>76729111</v>
          </cell>
          <cell r="B805">
            <v>50046.5</v>
          </cell>
        </row>
        <row r="806">
          <cell r="A806">
            <v>76729201</v>
          </cell>
          <cell r="B806">
            <v>48740.95</v>
          </cell>
        </row>
        <row r="807">
          <cell r="A807">
            <v>76730100</v>
          </cell>
          <cell r="B807">
            <v>78605796.640000001</v>
          </cell>
        </row>
        <row r="808">
          <cell r="A808">
            <v>76730101</v>
          </cell>
          <cell r="B808">
            <v>2121288.88</v>
          </cell>
        </row>
        <row r="809">
          <cell r="A809">
            <v>76730110</v>
          </cell>
          <cell r="B809">
            <v>350670.92</v>
          </cell>
        </row>
        <row r="810">
          <cell r="A810">
            <v>76730111</v>
          </cell>
          <cell r="B810">
            <v>18948.05</v>
          </cell>
        </row>
        <row r="811">
          <cell r="A811">
            <v>76730200</v>
          </cell>
          <cell r="B811">
            <v>1523522.51</v>
          </cell>
        </row>
        <row r="812">
          <cell r="A812">
            <v>76730201</v>
          </cell>
          <cell r="B812">
            <v>111998.64</v>
          </cell>
        </row>
        <row r="813">
          <cell r="A813">
            <v>76730210</v>
          </cell>
          <cell r="B813">
            <v>442725.58</v>
          </cell>
        </row>
        <row r="814">
          <cell r="A814">
            <v>76730211</v>
          </cell>
          <cell r="B814">
            <v>165675.51</v>
          </cell>
        </row>
        <row r="815">
          <cell r="A815">
            <v>76734000</v>
          </cell>
          <cell r="B815">
            <v>159.69</v>
          </cell>
        </row>
        <row r="816">
          <cell r="A816">
            <v>76734010</v>
          </cell>
          <cell r="B816">
            <v>8015.66</v>
          </cell>
        </row>
        <row r="817">
          <cell r="A817">
            <v>76734100</v>
          </cell>
          <cell r="B817">
            <v>23480330.93</v>
          </cell>
        </row>
        <row r="818">
          <cell r="A818">
            <v>76734101</v>
          </cell>
          <cell r="B818">
            <v>5248824.3499999996</v>
          </cell>
        </row>
        <row r="819">
          <cell r="A819">
            <v>76734110</v>
          </cell>
          <cell r="B819">
            <v>869781.1</v>
          </cell>
        </row>
        <row r="820">
          <cell r="A820">
            <v>76734111</v>
          </cell>
          <cell r="B820">
            <v>53115.32</v>
          </cell>
        </row>
        <row r="821">
          <cell r="A821">
            <v>76734200</v>
          </cell>
          <cell r="B821">
            <v>4291010.09</v>
          </cell>
        </row>
        <row r="822">
          <cell r="A822">
            <v>76734201</v>
          </cell>
          <cell r="B822">
            <v>369214.36</v>
          </cell>
        </row>
        <row r="823">
          <cell r="A823">
            <v>76734210</v>
          </cell>
          <cell r="B823">
            <v>1183778.68</v>
          </cell>
        </row>
        <row r="824">
          <cell r="A824">
            <v>76734211</v>
          </cell>
          <cell r="B824">
            <v>80184.539999999994</v>
          </cell>
        </row>
        <row r="825">
          <cell r="A825">
            <v>76734300</v>
          </cell>
          <cell r="B825">
            <v>1026371.52</v>
          </cell>
        </row>
        <row r="826">
          <cell r="A826">
            <v>76734301</v>
          </cell>
          <cell r="B826">
            <v>425533.09</v>
          </cell>
        </row>
        <row r="827">
          <cell r="A827">
            <v>76734310</v>
          </cell>
          <cell r="B827">
            <v>177594.45</v>
          </cell>
        </row>
        <row r="828">
          <cell r="A828">
            <v>76734400</v>
          </cell>
          <cell r="B828">
            <v>2111769.2599999998</v>
          </cell>
        </row>
        <row r="829">
          <cell r="A829">
            <v>76734401</v>
          </cell>
          <cell r="B829">
            <v>758331.15</v>
          </cell>
        </row>
        <row r="830">
          <cell r="A830">
            <v>76734500</v>
          </cell>
          <cell r="B830">
            <v>60773963.890000001</v>
          </cell>
        </row>
        <row r="831">
          <cell r="A831">
            <v>76734501</v>
          </cell>
          <cell r="B831">
            <v>16089.84</v>
          </cell>
        </row>
        <row r="832">
          <cell r="A832">
            <v>76734600</v>
          </cell>
          <cell r="B832">
            <v>1069.17</v>
          </cell>
        </row>
        <row r="833">
          <cell r="A833">
            <v>76734700</v>
          </cell>
          <cell r="B833">
            <v>188492.35</v>
          </cell>
        </row>
        <row r="834">
          <cell r="A834">
            <v>76734800</v>
          </cell>
          <cell r="B834">
            <v>10880663.699999999</v>
          </cell>
        </row>
        <row r="835">
          <cell r="A835">
            <v>76734900</v>
          </cell>
          <cell r="B835">
            <v>3948730.55</v>
          </cell>
        </row>
        <row r="836">
          <cell r="A836">
            <v>76736100</v>
          </cell>
          <cell r="B836">
            <v>14581317.35</v>
          </cell>
        </row>
        <row r="837">
          <cell r="A837">
            <v>76736101</v>
          </cell>
          <cell r="B837">
            <v>1748339.03</v>
          </cell>
        </row>
        <row r="838">
          <cell r="A838">
            <v>76736110</v>
          </cell>
          <cell r="B838">
            <v>2850700.38</v>
          </cell>
        </row>
        <row r="839">
          <cell r="A839">
            <v>76736111</v>
          </cell>
          <cell r="B839">
            <v>126923.14</v>
          </cell>
        </row>
        <row r="840">
          <cell r="A840">
            <v>76736200</v>
          </cell>
          <cell r="B840">
            <v>20047443.309999999</v>
          </cell>
        </row>
        <row r="841">
          <cell r="A841">
            <v>76736201</v>
          </cell>
          <cell r="B841">
            <v>3307078.01</v>
          </cell>
        </row>
        <row r="842">
          <cell r="A842">
            <v>76736210</v>
          </cell>
          <cell r="B842">
            <v>6994460.3899999997</v>
          </cell>
        </row>
        <row r="843">
          <cell r="A843">
            <v>76736211</v>
          </cell>
          <cell r="B843">
            <v>573939.48</v>
          </cell>
        </row>
        <row r="844">
          <cell r="A844">
            <v>76736300</v>
          </cell>
          <cell r="B844">
            <v>137820.48000000001</v>
          </cell>
        </row>
        <row r="845">
          <cell r="A845">
            <v>76736301</v>
          </cell>
          <cell r="B845">
            <v>100.15</v>
          </cell>
        </row>
        <row r="846">
          <cell r="A846">
            <v>76736310</v>
          </cell>
          <cell r="B846">
            <v>5891.79</v>
          </cell>
        </row>
        <row r="847">
          <cell r="A847">
            <v>76736400</v>
          </cell>
          <cell r="B847">
            <v>220531.01</v>
          </cell>
        </row>
        <row r="848">
          <cell r="A848">
            <v>76736401</v>
          </cell>
          <cell r="B848">
            <v>60317.85</v>
          </cell>
        </row>
        <row r="849">
          <cell r="A849">
            <v>76736700</v>
          </cell>
          <cell r="B849">
            <v>118193.65</v>
          </cell>
        </row>
        <row r="850">
          <cell r="A850">
            <v>76736701</v>
          </cell>
          <cell r="B850">
            <v>401.06</v>
          </cell>
        </row>
        <row r="851">
          <cell r="A851">
            <v>76737100</v>
          </cell>
          <cell r="B851">
            <v>353008.26</v>
          </cell>
        </row>
        <row r="852">
          <cell r="A852">
            <v>76737110</v>
          </cell>
          <cell r="B852">
            <v>7218.75</v>
          </cell>
        </row>
        <row r="853">
          <cell r="A853">
            <v>76738200</v>
          </cell>
          <cell r="B853">
            <v>11896667.449999999</v>
          </cell>
        </row>
        <row r="854">
          <cell r="A854">
            <v>76738210</v>
          </cell>
          <cell r="B854">
            <v>5246312.1399999997</v>
          </cell>
        </row>
        <row r="855">
          <cell r="A855">
            <v>76739001</v>
          </cell>
          <cell r="B855">
            <v>100210.92</v>
          </cell>
        </row>
        <row r="856">
          <cell r="A856">
            <v>76739011</v>
          </cell>
          <cell r="B856">
            <v>7521.92</v>
          </cell>
        </row>
        <row r="857">
          <cell r="A857">
            <v>76739100</v>
          </cell>
          <cell r="B857">
            <v>108341.63</v>
          </cell>
        </row>
        <row r="858">
          <cell r="A858">
            <v>76739101</v>
          </cell>
          <cell r="B858">
            <v>165357.97</v>
          </cell>
        </row>
        <row r="859">
          <cell r="A859">
            <v>76739110</v>
          </cell>
          <cell r="B859">
            <v>2277.0100000000002</v>
          </cell>
        </row>
        <row r="860">
          <cell r="A860">
            <v>76739111</v>
          </cell>
          <cell r="B860">
            <v>21328.28</v>
          </cell>
        </row>
        <row r="861">
          <cell r="A861">
            <v>76739200</v>
          </cell>
          <cell r="B861">
            <v>2203.27</v>
          </cell>
        </row>
        <row r="862">
          <cell r="A862">
            <v>76739201</v>
          </cell>
          <cell r="B862">
            <v>613956.98</v>
          </cell>
        </row>
        <row r="863">
          <cell r="A863">
            <v>76739210</v>
          </cell>
          <cell r="B863">
            <v>4.08</v>
          </cell>
        </row>
        <row r="864">
          <cell r="A864">
            <v>76739211</v>
          </cell>
          <cell r="B864">
            <v>70343.97</v>
          </cell>
        </row>
        <row r="865">
          <cell r="A865">
            <v>76739501</v>
          </cell>
          <cell r="B865">
            <v>7309.94</v>
          </cell>
        </row>
        <row r="866">
          <cell r="A866">
            <v>76739510</v>
          </cell>
          <cell r="B866">
            <v>1845.49</v>
          </cell>
        </row>
        <row r="867">
          <cell r="A867">
            <v>76739511</v>
          </cell>
          <cell r="B867">
            <v>70483.06</v>
          </cell>
        </row>
        <row r="868">
          <cell r="A868">
            <v>76739800</v>
          </cell>
          <cell r="B868">
            <v>81103.97</v>
          </cell>
        </row>
        <row r="869">
          <cell r="A869">
            <v>76739801</v>
          </cell>
          <cell r="B869">
            <v>16364.21</v>
          </cell>
        </row>
        <row r="870">
          <cell r="A870">
            <v>76740200</v>
          </cell>
          <cell r="B870">
            <v>9703985.8399999999</v>
          </cell>
        </row>
        <row r="871">
          <cell r="A871">
            <v>76740201</v>
          </cell>
          <cell r="B871">
            <v>574508.74</v>
          </cell>
        </row>
        <row r="872">
          <cell r="A872">
            <v>76740210</v>
          </cell>
          <cell r="B872">
            <v>717307.88</v>
          </cell>
        </row>
        <row r="873">
          <cell r="A873">
            <v>76740300</v>
          </cell>
          <cell r="B873">
            <v>32908.74</v>
          </cell>
        </row>
        <row r="874">
          <cell r="A874">
            <v>76740310</v>
          </cell>
          <cell r="B874">
            <v>1142.4000000000001</v>
          </cell>
        </row>
        <row r="875">
          <cell r="A875">
            <v>76744000</v>
          </cell>
          <cell r="B875">
            <v>1140.9100000000001</v>
          </cell>
        </row>
        <row r="876">
          <cell r="A876">
            <v>76744010</v>
          </cell>
          <cell r="B876">
            <v>1582.31</v>
          </cell>
        </row>
        <row r="877">
          <cell r="A877">
            <v>76744100</v>
          </cell>
          <cell r="B877">
            <v>254145767.50999999</v>
          </cell>
        </row>
        <row r="878">
          <cell r="A878">
            <v>76744101</v>
          </cell>
          <cell r="B878">
            <v>47707.93</v>
          </cell>
        </row>
        <row r="879">
          <cell r="A879">
            <v>76744110</v>
          </cell>
          <cell r="B879">
            <v>16706.189999999999</v>
          </cell>
        </row>
        <row r="880">
          <cell r="A880">
            <v>76744111</v>
          </cell>
          <cell r="B880">
            <v>14994.88</v>
          </cell>
        </row>
        <row r="881">
          <cell r="A881">
            <v>76744200</v>
          </cell>
          <cell r="B881">
            <v>5271686.25</v>
          </cell>
        </row>
        <row r="882">
          <cell r="A882">
            <v>76744201</v>
          </cell>
          <cell r="B882">
            <v>2603524.4</v>
          </cell>
        </row>
        <row r="883">
          <cell r="A883">
            <v>76744300</v>
          </cell>
          <cell r="B883">
            <v>9258337.4199999999</v>
          </cell>
        </row>
        <row r="884">
          <cell r="A884">
            <v>76744301</v>
          </cell>
          <cell r="B884">
            <v>1847571.49</v>
          </cell>
        </row>
        <row r="885">
          <cell r="A885">
            <v>76744310</v>
          </cell>
          <cell r="B885">
            <v>835925.19</v>
          </cell>
        </row>
        <row r="886">
          <cell r="A886">
            <v>76744311</v>
          </cell>
          <cell r="B886">
            <v>58925.79</v>
          </cell>
        </row>
        <row r="887">
          <cell r="A887">
            <v>76744400</v>
          </cell>
          <cell r="B887">
            <v>980748.64</v>
          </cell>
        </row>
        <row r="888">
          <cell r="A888">
            <v>76744401</v>
          </cell>
          <cell r="B888">
            <v>13086.16</v>
          </cell>
        </row>
        <row r="889">
          <cell r="A889">
            <v>76744600</v>
          </cell>
          <cell r="B889">
            <v>90675.72</v>
          </cell>
        </row>
        <row r="890">
          <cell r="A890">
            <v>76744900</v>
          </cell>
          <cell r="B890">
            <v>378416.26</v>
          </cell>
        </row>
        <row r="891">
          <cell r="A891">
            <v>76745000</v>
          </cell>
          <cell r="B891">
            <v>6178014.0099999998</v>
          </cell>
        </row>
        <row r="892">
          <cell r="A892">
            <v>76745001</v>
          </cell>
          <cell r="B892">
            <v>131.63</v>
          </cell>
        </row>
        <row r="893">
          <cell r="A893">
            <v>76745100</v>
          </cell>
          <cell r="B893">
            <v>51.93</v>
          </cell>
        </row>
        <row r="894">
          <cell r="A894">
            <v>76745200</v>
          </cell>
          <cell r="B894">
            <v>327.74</v>
          </cell>
        </row>
        <row r="895">
          <cell r="A895">
            <v>76745300</v>
          </cell>
          <cell r="B895">
            <v>228.98</v>
          </cell>
        </row>
        <row r="896">
          <cell r="A896">
            <v>76745400</v>
          </cell>
          <cell r="B896">
            <v>16.559999999999999</v>
          </cell>
        </row>
        <row r="897">
          <cell r="A897">
            <v>76745500</v>
          </cell>
          <cell r="B897">
            <v>2.65</v>
          </cell>
        </row>
        <row r="898">
          <cell r="A898">
            <v>76745600</v>
          </cell>
          <cell r="B898">
            <v>119438.44</v>
          </cell>
        </row>
        <row r="899">
          <cell r="A899">
            <v>76745700</v>
          </cell>
          <cell r="B899">
            <v>28575837.199999999</v>
          </cell>
        </row>
        <row r="900">
          <cell r="A900">
            <v>76745800</v>
          </cell>
          <cell r="B900">
            <v>11581.48</v>
          </cell>
        </row>
        <row r="901">
          <cell r="A901">
            <v>76746700</v>
          </cell>
          <cell r="B901">
            <v>7114.73</v>
          </cell>
        </row>
        <row r="902">
          <cell r="A902">
            <v>76746710</v>
          </cell>
          <cell r="B902">
            <v>12.33</v>
          </cell>
        </row>
        <row r="903">
          <cell r="A903">
            <v>76749300</v>
          </cell>
          <cell r="B903">
            <v>6.47</v>
          </cell>
        </row>
        <row r="904">
          <cell r="A904">
            <v>76749301</v>
          </cell>
          <cell r="B904">
            <v>56233.599999999999</v>
          </cell>
        </row>
        <row r="905">
          <cell r="A905">
            <v>76750100</v>
          </cell>
          <cell r="B905">
            <v>23470.19</v>
          </cell>
        </row>
        <row r="906">
          <cell r="A906">
            <v>76750101</v>
          </cell>
          <cell r="B906">
            <v>9028.9699999999993</v>
          </cell>
        </row>
        <row r="907">
          <cell r="A907">
            <v>76750200</v>
          </cell>
          <cell r="B907">
            <v>202.25</v>
          </cell>
        </row>
        <row r="908">
          <cell r="A908">
            <v>76754400</v>
          </cell>
          <cell r="B908">
            <v>490.59</v>
          </cell>
        </row>
        <row r="909">
          <cell r="A909">
            <v>76754401</v>
          </cell>
          <cell r="B909">
            <v>13059.65</v>
          </cell>
        </row>
        <row r="910">
          <cell r="A910">
            <v>76756100</v>
          </cell>
          <cell r="B910">
            <v>5642.69</v>
          </cell>
        </row>
        <row r="911">
          <cell r="A911">
            <v>76756101</v>
          </cell>
          <cell r="B911">
            <v>1859.37</v>
          </cell>
        </row>
        <row r="912">
          <cell r="A912">
            <v>76760100</v>
          </cell>
          <cell r="B912">
            <v>6185.4</v>
          </cell>
        </row>
        <row r="913">
          <cell r="A913">
            <v>76760101</v>
          </cell>
          <cell r="B913">
            <v>17527.830000000002</v>
          </cell>
        </row>
        <row r="914">
          <cell r="A914">
            <v>76760110</v>
          </cell>
          <cell r="B914">
            <v>0.69</v>
          </cell>
        </row>
        <row r="915">
          <cell r="A915">
            <v>76760200</v>
          </cell>
          <cell r="B915">
            <v>3.73</v>
          </cell>
        </row>
        <row r="916">
          <cell r="A916">
            <v>76764100</v>
          </cell>
          <cell r="B916">
            <v>8768.76</v>
          </cell>
        </row>
        <row r="917">
          <cell r="A917">
            <v>76764400</v>
          </cell>
          <cell r="B917">
            <v>123.35</v>
          </cell>
        </row>
        <row r="918">
          <cell r="A918">
            <v>76764401</v>
          </cell>
          <cell r="B918">
            <v>476.01</v>
          </cell>
        </row>
        <row r="919">
          <cell r="A919">
            <v>76764500</v>
          </cell>
          <cell r="B919">
            <v>2.19</v>
          </cell>
        </row>
        <row r="920">
          <cell r="A920">
            <v>76766101</v>
          </cell>
          <cell r="B920">
            <v>25668.38</v>
          </cell>
        </row>
        <row r="921">
          <cell r="A921">
            <v>76766401</v>
          </cell>
          <cell r="B921">
            <v>33.880000000000003</v>
          </cell>
        </row>
        <row r="922">
          <cell r="A922">
            <v>76768200</v>
          </cell>
          <cell r="B922">
            <v>1305.19</v>
          </cell>
        </row>
        <row r="923">
          <cell r="A923">
            <v>77000000</v>
          </cell>
          <cell r="B923">
            <v>800</v>
          </cell>
        </row>
        <row r="924">
          <cell r="A924">
            <v>77011135</v>
          </cell>
          <cell r="B924">
            <v>6044.62</v>
          </cell>
        </row>
        <row r="925">
          <cell r="A925">
            <v>77011136</v>
          </cell>
          <cell r="B925">
            <v>322482.44</v>
          </cell>
        </row>
        <row r="926">
          <cell r="A926">
            <v>77011138</v>
          </cell>
          <cell r="B926">
            <v>226285.51</v>
          </cell>
        </row>
        <row r="927">
          <cell r="A927">
            <v>77011139</v>
          </cell>
          <cell r="B927">
            <v>0.01</v>
          </cell>
        </row>
        <row r="928">
          <cell r="A928">
            <v>77011140</v>
          </cell>
          <cell r="B928">
            <v>13013.64</v>
          </cell>
        </row>
        <row r="929">
          <cell r="A929">
            <v>77011141</v>
          </cell>
          <cell r="B929">
            <v>12366.59</v>
          </cell>
        </row>
        <row r="930">
          <cell r="A930">
            <v>77011142</v>
          </cell>
          <cell r="B930">
            <v>717.03</v>
          </cell>
        </row>
        <row r="931">
          <cell r="A931">
            <v>77011236</v>
          </cell>
          <cell r="B931">
            <v>41651.11</v>
          </cell>
        </row>
        <row r="932">
          <cell r="A932">
            <v>77012140</v>
          </cell>
          <cell r="B932">
            <v>467</v>
          </cell>
        </row>
        <row r="933">
          <cell r="A933">
            <v>77014036</v>
          </cell>
          <cell r="B933">
            <v>15356.29</v>
          </cell>
        </row>
        <row r="934">
          <cell r="A934">
            <v>77100000</v>
          </cell>
          <cell r="B934">
            <v>0</v>
          </cell>
        </row>
        <row r="935">
          <cell r="A935">
            <v>77111180</v>
          </cell>
          <cell r="B935">
            <v>8972440.9600000009</v>
          </cell>
        </row>
        <row r="936">
          <cell r="A936">
            <v>77111330</v>
          </cell>
          <cell r="B936">
            <v>258.87</v>
          </cell>
        </row>
        <row r="937">
          <cell r="A937">
            <v>77111340</v>
          </cell>
          <cell r="B937">
            <v>204.25</v>
          </cell>
        </row>
        <row r="938">
          <cell r="A938">
            <v>77111350</v>
          </cell>
          <cell r="B938">
            <v>246607.51</v>
          </cell>
        </row>
        <row r="939">
          <cell r="A939">
            <v>77111360</v>
          </cell>
          <cell r="B939">
            <v>37000</v>
          </cell>
        </row>
        <row r="940">
          <cell r="A940">
            <v>77111380</v>
          </cell>
          <cell r="B940">
            <v>2438050.73</v>
          </cell>
        </row>
        <row r="941">
          <cell r="A941">
            <v>77111390</v>
          </cell>
          <cell r="B941">
            <v>58791.4</v>
          </cell>
        </row>
        <row r="942">
          <cell r="A942">
            <v>77111400</v>
          </cell>
          <cell r="B942">
            <v>157807.39000000001</v>
          </cell>
        </row>
        <row r="943">
          <cell r="A943">
            <v>77111410</v>
          </cell>
          <cell r="B943">
            <v>2657969.14</v>
          </cell>
        </row>
        <row r="944">
          <cell r="A944">
            <v>77111620</v>
          </cell>
          <cell r="B944">
            <v>822095.04</v>
          </cell>
        </row>
        <row r="945">
          <cell r="A945">
            <v>77111660</v>
          </cell>
          <cell r="B945">
            <v>761990.25</v>
          </cell>
        </row>
        <row r="946">
          <cell r="A946">
            <v>77121180</v>
          </cell>
          <cell r="B946">
            <v>3892.02</v>
          </cell>
        </row>
        <row r="947">
          <cell r="A947">
            <v>77121620</v>
          </cell>
          <cell r="B947">
            <v>11066478.689999999</v>
          </cell>
        </row>
        <row r="948">
          <cell r="A948">
            <v>77121660</v>
          </cell>
          <cell r="B948">
            <v>204732.2</v>
          </cell>
        </row>
        <row r="949">
          <cell r="A949">
            <v>77140360</v>
          </cell>
          <cell r="B949">
            <v>-8000</v>
          </cell>
        </row>
        <row r="950">
          <cell r="A950">
            <v>77400000</v>
          </cell>
          <cell r="B950">
            <v>0</v>
          </cell>
        </row>
        <row r="951">
          <cell r="A951">
            <v>77410000</v>
          </cell>
          <cell r="B951">
            <v>7220227.3099999996</v>
          </cell>
        </row>
        <row r="952">
          <cell r="A952">
            <v>77410010</v>
          </cell>
          <cell r="B952">
            <v>6540.32</v>
          </cell>
        </row>
        <row r="953">
          <cell r="A953">
            <v>77410020</v>
          </cell>
          <cell r="B953">
            <v>21060.68</v>
          </cell>
        </row>
        <row r="954">
          <cell r="A954">
            <v>77420000</v>
          </cell>
          <cell r="B954">
            <v>3497809.01</v>
          </cell>
        </row>
        <row r="955">
          <cell r="A955">
            <v>77420010</v>
          </cell>
          <cell r="B955">
            <v>483.45</v>
          </cell>
        </row>
        <row r="956">
          <cell r="A956">
            <v>77420020</v>
          </cell>
          <cell r="B956">
            <v>36811.339999999997</v>
          </cell>
        </row>
        <row r="957">
          <cell r="A957">
            <v>77430020</v>
          </cell>
          <cell r="B957">
            <v>3539.7</v>
          </cell>
        </row>
        <row r="958">
          <cell r="A958">
            <v>77441020</v>
          </cell>
          <cell r="B958">
            <v>37424</v>
          </cell>
        </row>
        <row r="959">
          <cell r="A959">
            <v>77442020</v>
          </cell>
          <cell r="B959">
            <v>-1077.44</v>
          </cell>
        </row>
        <row r="960">
          <cell r="A960">
            <v>77443020</v>
          </cell>
          <cell r="B960">
            <v>6160.3</v>
          </cell>
        </row>
        <row r="961">
          <cell r="A961">
            <v>77511380</v>
          </cell>
          <cell r="B961">
            <v>1212.3800000000001</v>
          </cell>
        </row>
        <row r="962">
          <cell r="A962">
            <v>77560000</v>
          </cell>
          <cell r="B962">
            <v>214097</v>
          </cell>
        </row>
        <row r="963">
          <cell r="A963">
            <v>77610100</v>
          </cell>
          <cell r="B963">
            <v>527830.32999999996</v>
          </cell>
        </row>
        <row r="964">
          <cell r="A964">
            <v>77610900</v>
          </cell>
          <cell r="B964">
            <v>7000000</v>
          </cell>
        </row>
        <row r="965">
          <cell r="A965">
            <v>77611200</v>
          </cell>
          <cell r="B965">
            <v>22525252.91</v>
          </cell>
        </row>
        <row r="966">
          <cell r="A966">
            <v>77620100</v>
          </cell>
          <cell r="B966">
            <v>168000</v>
          </cell>
        </row>
        <row r="967">
          <cell r="A967">
            <v>77630200</v>
          </cell>
          <cell r="B967">
            <v>571748.43999999994</v>
          </cell>
        </row>
        <row r="968">
          <cell r="A968">
            <v>77640100</v>
          </cell>
          <cell r="B968">
            <v>2558440.6800000002</v>
          </cell>
        </row>
        <row r="969">
          <cell r="A969">
            <v>77640407</v>
          </cell>
          <cell r="B969">
            <v>465664</v>
          </cell>
        </row>
        <row r="970">
          <cell r="A970">
            <v>77640408</v>
          </cell>
          <cell r="B970">
            <v>2111506</v>
          </cell>
        </row>
        <row r="971">
          <cell r="A971">
            <v>77640409</v>
          </cell>
          <cell r="B971">
            <v>1966707</v>
          </cell>
        </row>
        <row r="972">
          <cell r="A972">
            <v>77640411</v>
          </cell>
          <cell r="B972">
            <v>57</v>
          </cell>
        </row>
        <row r="973">
          <cell r="A973">
            <v>77640412</v>
          </cell>
          <cell r="B973">
            <v>39</v>
          </cell>
        </row>
        <row r="974">
          <cell r="A974">
            <v>77640413</v>
          </cell>
          <cell r="B974">
            <v>564.33000000000004</v>
          </cell>
        </row>
        <row r="975">
          <cell r="A975">
            <v>77640414</v>
          </cell>
          <cell r="B975">
            <v>3675</v>
          </cell>
        </row>
        <row r="976">
          <cell r="A976">
            <v>77640415</v>
          </cell>
          <cell r="B976">
            <v>909032.86</v>
          </cell>
        </row>
        <row r="977">
          <cell r="A977">
            <v>77700000</v>
          </cell>
          <cell r="B977">
            <v>10239.049999999999</v>
          </cell>
        </row>
        <row r="978">
          <cell r="A978">
            <v>77713001</v>
          </cell>
          <cell r="B978">
            <v>495030.07</v>
          </cell>
        </row>
        <row r="979">
          <cell r="A979">
            <v>77713002</v>
          </cell>
          <cell r="B979">
            <v>1946034.93</v>
          </cell>
        </row>
        <row r="980">
          <cell r="A980">
            <v>77713003</v>
          </cell>
          <cell r="B980">
            <v>76915.06</v>
          </cell>
        </row>
        <row r="981">
          <cell r="A981">
            <v>77713004</v>
          </cell>
          <cell r="B981">
            <v>1285631.8600000001</v>
          </cell>
        </row>
        <row r="982">
          <cell r="A982">
            <v>77713005</v>
          </cell>
          <cell r="B982">
            <v>46459.95</v>
          </cell>
        </row>
        <row r="983">
          <cell r="A983">
            <v>77713006</v>
          </cell>
          <cell r="B983">
            <v>1265.1099999999999</v>
          </cell>
        </row>
        <row r="984">
          <cell r="A984">
            <v>77713007</v>
          </cell>
          <cell r="B984">
            <v>30000</v>
          </cell>
        </row>
        <row r="985">
          <cell r="A985">
            <v>77713008</v>
          </cell>
          <cell r="B985">
            <v>63523.839999999997</v>
          </cell>
        </row>
        <row r="986">
          <cell r="A986">
            <v>77713009</v>
          </cell>
          <cell r="B986">
            <v>150790.07999999999</v>
          </cell>
        </row>
        <row r="987">
          <cell r="A987">
            <v>77713013</v>
          </cell>
          <cell r="B987">
            <v>1336927.82</v>
          </cell>
        </row>
        <row r="988">
          <cell r="A988">
            <v>77713017</v>
          </cell>
          <cell r="B988">
            <v>314943.21999999997</v>
          </cell>
        </row>
        <row r="989">
          <cell r="A989">
            <v>77713090</v>
          </cell>
          <cell r="B989">
            <v>126847</v>
          </cell>
        </row>
        <row r="990">
          <cell r="A990">
            <v>77713099</v>
          </cell>
          <cell r="B990">
            <v>0.04</v>
          </cell>
        </row>
        <row r="991">
          <cell r="A991">
            <v>77714000</v>
          </cell>
          <cell r="B991">
            <v>21039527.73</v>
          </cell>
        </row>
        <row r="992">
          <cell r="A992">
            <v>77714002</v>
          </cell>
          <cell r="B992">
            <v>4264770.0599999996</v>
          </cell>
        </row>
        <row r="993">
          <cell r="A993">
            <v>77714004</v>
          </cell>
          <cell r="B993">
            <v>1938113.15</v>
          </cell>
        </row>
        <row r="994">
          <cell r="A994">
            <v>77714005</v>
          </cell>
          <cell r="B994">
            <v>3579.3</v>
          </cell>
        </row>
        <row r="995">
          <cell r="A995">
            <v>77714009</v>
          </cell>
          <cell r="B995">
            <v>1150217.03</v>
          </cell>
        </row>
        <row r="996">
          <cell r="A996">
            <v>77714012</v>
          </cell>
          <cell r="B996">
            <v>13.6</v>
          </cell>
        </row>
        <row r="997">
          <cell r="A997">
            <v>77714020</v>
          </cell>
          <cell r="B997">
            <v>43232.55</v>
          </cell>
        </row>
        <row r="998">
          <cell r="A998">
            <v>77714023</v>
          </cell>
          <cell r="B998">
            <v>1141</v>
          </cell>
        </row>
        <row r="999">
          <cell r="A999">
            <v>77714095</v>
          </cell>
          <cell r="B999">
            <v>30950</v>
          </cell>
        </row>
        <row r="1000">
          <cell r="A1000">
            <v>77714096</v>
          </cell>
          <cell r="B1000">
            <v>1124699.0900000001</v>
          </cell>
        </row>
        <row r="1001">
          <cell r="A1001">
            <v>77714097</v>
          </cell>
          <cell r="B1001">
            <v>5523.95</v>
          </cell>
        </row>
        <row r="1002">
          <cell r="A1002">
            <v>77714098</v>
          </cell>
          <cell r="B1002">
            <v>4454922.45</v>
          </cell>
        </row>
        <row r="1003">
          <cell r="A1003">
            <v>77714099</v>
          </cell>
          <cell r="B1003">
            <v>2432.36</v>
          </cell>
        </row>
        <row r="1004">
          <cell r="A1004">
            <v>77715003</v>
          </cell>
          <cell r="B1004">
            <v>18.59</v>
          </cell>
        </row>
        <row r="1005">
          <cell r="A1005">
            <v>77715004</v>
          </cell>
          <cell r="B1005">
            <v>3822.04</v>
          </cell>
        </row>
        <row r="1006">
          <cell r="A1006">
            <v>77725412</v>
          </cell>
          <cell r="B1006">
            <v>57342.03</v>
          </cell>
        </row>
        <row r="1007">
          <cell r="A1007">
            <v>77725510</v>
          </cell>
          <cell r="B1007">
            <v>2558.44</v>
          </cell>
        </row>
        <row r="1008">
          <cell r="A1008">
            <v>77725512</v>
          </cell>
          <cell r="B1008">
            <v>200797.39</v>
          </cell>
        </row>
        <row r="1009">
          <cell r="A1009">
            <v>77725513</v>
          </cell>
          <cell r="B1009">
            <v>1078637.77</v>
          </cell>
        </row>
        <row r="1010">
          <cell r="A1010">
            <v>77726412</v>
          </cell>
          <cell r="B1010">
            <v>87027.38</v>
          </cell>
        </row>
        <row r="1011">
          <cell r="A1011">
            <v>77726423</v>
          </cell>
          <cell r="B1011">
            <v>262.39</v>
          </cell>
        </row>
        <row r="1012">
          <cell r="A1012">
            <v>77726510</v>
          </cell>
          <cell r="B1012">
            <v>251285.68</v>
          </cell>
        </row>
        <row r="1013">
          <cell r="A1013">
            <v>77726512</v>
          </cell>
          <cell r="B1013">
            <v>1732888.14</v>
          </cell>
        </row>
        <row r="1014">
          <cell r="A1014">
            <v>77726513</v>
          </cell>
          <cell r="B1014">
            <v>723225.03</v>
          </cell>
        </row>
        <row r="1015">
          <cell r="A1015">
            <v>77726514</v>
          </cell>
          <cell r="B1015">
            <v>9531.4</v>
          </cell>
        </row>
        <row r="1016">
          <cell r="A1016">
            <v>77726523</v>
          </cell>
          <cell r="B1016">
            <v>155091.32999999999</v>
          </cell>
        </row>
        <row r="1017">
          <cell r="A1017">
            <v>77726930</v>
          </cell>
          <cell r="B1017">
            <v>1217641.77</v>
          </cell>
        </row>
        <row r="1018">
          <cell r="A1018">
            <v>77726931</v>
          </cell>
          <cell r="B1018">
            <v>5829735.1500000004</v>
          </cell>
        </row>
        <row r="1019">
          <cell r="A1019">
            <v>77726934</v>
          </cell>
          <cell r="B1019">
            <v>2000</v>
          </cell>
        </row>
        <row r="1020">
          <cell r="A1020">
            <v>77735100</v>
          </cell>
          <cell r="B1020">
            <v>30</v>
          </cell>
        </row>
        <row r="1021">
          <cell r="A1021">
            <v>77735513</v>
          </cell>
          <cell r="B1021">
            <v>61</v>
          </cell>
        </row>
        <row r="1022">
          <cell r="A1022">
            <v>77736100</v>
          </cell>
          <cell r="B1022">
            <v>141.96</v>
          </cell>
        </row>
        <row r="1023">
          <cell r="A1023">
            <v>77745400</v>
          </cell>
          <cell r="B1023">
            <v>619.07000000000005</v>
          </cell>
        </row>
        <row r="1024">
          <cell r="A1024">
            <v>77745401</v>
          </cell>
          <cell r="B1024">
            <v>11.6</v>
          </cell>
        </row>
        <row r="1025">
          <cell r="A1025">
            <v>77745410</v>
          </cell>
          <cell r="B1025">
            <v>855093.75</v>
          </cell>
        </row>
        <row r="1026">
          <cell r="A1026">
            <v>77745411</v>
          </cell>
          <cell r="B1026">
            <v>62052.89</v>
          </cell>
        </row>
        <row r="1027">
          <cell r="A1027">
            <v>77746410</v>
          </cell>
          <cell r="B1027">
            <v>37421.1</v>
          </cell>
        </row>
        <row r="1028">
          <cell r="A1028">
            <v>77746600</v>
          </cell>
          <cell r="B1028">
            <v>31904.04</v>
          </cell>
        </row>
        <row r="1029">
          <cell r="A1029">
            <v>77746900</v>
          </cell>
          <cell r="B1029">
            <v>12654752.699999999</v>
          </cell>
        </row>
        <row r="1030">
          <cell r="A1030">
            <v>80000100</v>
          </cell>
          <cell r="B1030">
            <v>-24646429.559999999</v>
          </cell>
        </row>
        <row r="1031">
          <cell r="A1031">
            <v>80000110</v>
          </cell>
          <cell r="B1031">
            <v>-0.21</v>
          </cell>
        </row>
        <row r="1032">
          <cell r="A1032">
            <v>80002122</v>
          </cell>
          <cell r="B1032">
            <v>-88602.74</v>
          </cell>
        </row>
        <row r="1033">
          <cell r="A1033">
            <v>80002222</v>
          </cell>
          <cell r="B1033">
            <v>0</v>
          </cell>
        </row>
        <row r="1034">
          <cell r="A1034">
            <v>80010200</v>
          </cell>
          <cell r="B1034">
            <v>-7570.25</v>
          </cell>
        </row>
        <row r="1035">
          <cell r="A1035">
            <v>80010210</v>
          </cell>
          <cell r="B1035">
            <v>-501709.78</v>
          </cell>
        </row>
        <row r="1036">
          <cell r="A1036">
            <v>80010300</v>
          </cell>
          <cell r="B1036">
            <v>-14.52</v>
          </cell>
        </row>
        <row r="1037">
          <cell r="A1037">
            <v>80010310</v>
          </cell>
          <cell r="B1037">
            <v>0</v>
          </cell>
        </row>
        <row r="1038">
          <cell r="A1038">
            <v>80012122</v>
          </cell>
          <cell r="B1038">
            <v>-1284248.9099999999</v>
          </cell>
        </row>
        <row r="1039">
          <cell r="A1039">
            <v>80012222</v>
          </cell>
          <cell r="B1039">
            <v>-917574.99</v>
          </cell>
        </row>
        <row r="1040">
          <cell r="A1040">
            <v>80012322</v>
          </cell>
          <cell r="B1040">
            <v>-387000.75</v>
          </cell>
        </row>
        <row r="1041">
          <cell r="A1041">
            <v>80014107</v>
          </cell>
          <cell r="B1041">
            <v>-341.02</v>
          </cell>
        </row>
        <row r="1042">
          <cell r="A1042">
            <v>80014607</v>
          </cell>
          <cell r="B1042">
            <v>-5510496.8700000001</v>
          </cell>
        </row>
        <row r="1043">
          <cell r="A1043">
            <v>80020055</v>
          </cell>
          <cell r="B1043">
            <v>-950727.38</v>
          </cell>
        </row>
        <row r="1044">
          <cell r="A1044">
            <v>80020100</v>
          </cell>
          <cell r="B1044">
            <v>-2077252.63</v>
          </cell>
        </row>
        <row r="1045">
          <cell r="A1045">
            <v>80020190</v>
          </cell>
          <cell r="B1045">
            <v>-4985.43</v>
          </cell>
        </row>
        <row r="1046">
          <cell r="A1046">
            <v>80020200</v>
          </cell>
          <cell r="B1046">
            <v>-174813.73</v>
          </cell>
        </row>
        <row r="1047">
          <cell r="A1047">
            <v>80020210</v>
          </cell>
          <cell r="B1047">
            <v>-720981.85</v>
          </cell>
        </row>
        <row r="1048">
          <cell r="A1048">
            <v>80022500</v>
          </cell>
          <cell r="B1048">
            <v>-311899.33370000002</v>
          </cell>
        </row>
        <row r="1049">
          <cell r="A1049">
            <v>80022510</v>
          </cell>
          <cell r="B1049">
            <v>0</v>
          </cell>
        </row>
        <row r="1050">
          <cell r="A1050">
            <v>80022600</v>
          </cell>
          <cell r="B1050">
            <v>0</v>
          </cell>
        </row>
        <row r="1051">
          <cell r="A1051">
            <v>80022610</v>
          </cell>
          <cell r="B1051">
            <v>0</v>
          </cell>
        </row>
        <row r="1052">
          <cell r="A1052">
            <v>80024000</v>
          </cell>
          <cell r="B1052">
            <v>-14.85</v>
          </cell>
        </row>
        <row r="1053">
          <cell r="A1053">
            <v>80024010</v>
          </cell>
          <cell r="B1053">
            <v>-0.33</v>
          </cell>
        </row>
        <row r="1054">
          <cell r="A1054">
            <v>80024100</v>
          </cell>
          <cell r="B1054">
            <v>-22539668.600000001</v>
          </cell>
        </row>
        <row r="1055">
          <cell r="A1055">
            <v>80024101</v>
          </cell>
          <cell r="B1055">
            <v>-123642.16</v>
          </cell>
        </row>
        <row r="1056">
          <cell r="A1056">
            <v>80024110</v>
          </cell>
          <cell r="B1056">
            <v>-1713324.13</v>
          </cell>
        </row>
        <row r="1057">
          <cell r="A1057">
            <v>80024111</v>
          </cell>
          <cell r="B1057">
            <v>52322.23</v>
          </cell>
        </row>
        <row r="1058">
          <cell r="A1058">
            <v>80024200</v>
          </cell>
          <cell r="B1058">
            <v>-186362.73</v>
          </cell>
        </row>
        <row r="1059">
          <cell r="A1059">
            <v>80024201</v>
          </cell>
          <cell r="B1059">
            <v>-16291.7</v>
          </cell>
        </row>
        <row r="1060">
          <cell r="A1060">
            <v>80024300</v>
          </cell>
          <cell r="B1060">
            <v>-45495.81</v>
          </cell>
        </row>
        <row r="1061">
          <cell r="A1061">
            <v>80024301</v>
          </cell>
          <cell r="B1061">
            <v>-5276.12</v>
          </cell>
        </row>
        <row r="1062">
          <cell r="A1062">
            <v>80024310</v>
          </cell>
          <cell r="B1062">
            <v>-47922.22</v>
          </cell>
        </row>
        <row r="1063">
          <cell r="A1063">
            <v>80024400</v>
          </cell>
          <cell r="B1063">
            <v>-18042.900000000001</v>
          </cell>
        </row>
        <row r="1064">
          <cell r="A1064">
            <v>80024500</v>
          </cell>
          <cell r="B1064">
            <v>-397788.59</v>
          </cell>
        </row>
        <row r="1065">
          <cell r="A1065">
            <v>80024501</v>
          </cell>
          <cell r="B1065">
            <v>-128786.61</v>
          </cell>
        </row>
        <row r="1066">
          <cell r="A1066">
            <v>80024700</v>
          </cell>
          <cell r="B1066">
            <v>-29193.9</v>
          </cell>
        </row>
        <row r="1067">
          <cell r="A1067">
            <v>80024701</v>
          </cell>
          <cell r="B1067">
            <v>-219.17</v>
          </cell>
        </row>
        <row r="1068">
          <cell r="A1068">
            <v>80026100</v>
          </cell>
          <cell r="B1068">
            <v>-7699328.6900000004</v>
          </cell>
        </row>
        <row r="1069">
          <cell r="A1069">
            <v>80026110</v>
          </cell>
          <cell r="B1069">
            <v>-1287445.1499999999</v>
          </cell>
        </row>
        <row r="1070">
          <cell r="A1070">
            <v>80026200</v>
          </cell>
          <cell r="B1070">
            <v>-12876283.48</v>
          </cell>
        </row>
        <row r="1071">
          <cell r="A1071">
            <v>80026201</v>
          </cell>
          <cell r="B1071">
            <v>-346998.18</v>
          </cell>
        </row>
        <row r="1072">
          <cell r="A1072">
            <v>80026300</v>
          </cell>
          <cell r="B1072">
            <v>-15521.18</v>
          </cell>
        </row>
        <row r="1073">
          <cell r="A1073">
            <v>80026301</v>
          </cell>
          <cell r="B1073">
            <v>-9131.15</v>
          </cell>
        </row>
        <row r="1074">
          <cell r="A1074">
            <v>80026310</v>
          </cell>
          <cell r="B1074">
            <v>-0.62</v>
          </cell>
        </row>
        <row r="1075">
          <cell r="A1075">
            <v>80026400</v>
          </cell>
          <cell r="B1075">
            <v>-4662.7</v>
          </cell>
        </row>
        <row r="1076">
          <cell r="A1076">
            <v>80026500</v>
          </cell>
          <cell r="B1076">
            <v>-335185.2</v>
          </cell>
        </row>
        <row r="1077">
          <cell r="A1077">
            <v>80026700</v>
          </cell>
          <cell r="B1077">
            <v>-21705.43</v>
          </cell>
        </row>
        <row r="1078">
          <cell r="A1078">
            <v>80026701</v>
          </cell>
          <cell r="B1078">
            <v>-2138.21</v>
          </cell>
        </row>
        <row r="1079">
          <cell r="A1079">
            <v>80027100</v>
          </cell>
          <cell r="B1079">
            <v>-615.54</v>
          </cell>
        </row>
        <row r="1080">
          <cell r="A1080">
            <v>80027110</v>
          </cell>
          <cell r="B1080">
            <v>0</v>
          </cell>
        </row>
        <row r="1081">
          <cell r="A1081">
            <v>80027901</v>
          </cell>
          <cell r="B1081">
            <v>-449174.88</v>
          </cell>
        </row>
        <row r="1082">
          <cell r="A1082">
            <v>80027911</v>
          </cell>
          <cell r="B1082">
            <v>-176293.73</v>
          </cell>
        </row>
        <row r="1083">
          <cell r="A1083">
            <v>80028200</v>
          </cell>
          <cell r="B1083">
            <v>-843456.14</v>
          </cell>
        </row>
        <row r="1084">
          <cell r="A1084">
            <v>80028201</v>
          </cell>
          <cell r="B1084">
            <v>-505460.12</v>
          </cell>
        </row>
        <row r="1085">
          <cell r="A1085">
            <v>80028210</v>
          </cell>
          <cell r="B1085">
            <v>-84925.57</v>
          </cell>
        </row>
        <row r="1086">
          <cell r="A1086">
            <v>80028211</v>
          </cell>
          <cell r="B1086">
            <v>-17746.68</v>
          </cell>
        </row>
        <row r="1087">
          <cell r="A1087">
            <v>80028500</v>
          </cell>
          <cell r="B1087">
            <v>-1516519.55</v>
          </cell>
        </row>
        <row r="1088">
          <cell r="A1088">
            <v>80120100</v>
          </cell>
          <cell r="B1088">
            <v>-241300.23</v>
          </cell>
        </row>
        <row r="1089">
          <cell r="A1089">
            <v>80120102</v>
          </cell>
          <cell r="B1089">
            <v>144295.97</v>
          </cell>
        </row>
        <row r="1090">
          <cell r="A1090">
            <v>80120104</v>
          </cell>
          <cell r="B1090">
            <v>-44608.5</v>
          </cell>
        </row>
        <row r="1091">
          <cell r="A1091">
            <v>80120110</v>
          </cell>
          <cell r="B1091">
            <v>2.7</v>
          </cell>
        </row>
        <row r="1092">
          <cell r="A1092">
            <v>80120200</v>
          </cell>
          <cell r="B1092">
            <v>-106.79</v>
          </cell>
        </row>
        <row r="1093">
          <cell r="A1093">
            <v>80120202</v>
          </cell>
          <cell r="B1093">
            <v>42.78</v>
          </cell>
        </row>
        <row r="1094">
          <cell r="A1094">
            <v>80120210</v>
          </cell>
          <cell r="B1094">
            <v>-26.35</v>
          </cell>
        </row>
        <row r="1095">
          <cell r="A1095">
            <v>80120212</v>
          </cell>
          <cell r="B1095">
            <v>10.82</v>
          </cell>
        </row>
        <row r="1096">
          <cell r="A1096">
            <v>80124100</v>
          </cell>
          <cell r="B1096">
            <v>-197400.17</v>
          </cell>
        </row>
        <row r="1097">
          <cell r="A1097">
            <v>80124101</v>
          </cell>
          <cell r="B1097">
            <v>-12908.97</v>
          </cell>
        </row>
        <row r="1098">
          <cell r="A1098">
            <v>80124102</v>
          </cell>
          <cell r="B1098">
            <v>21988.92</v>
          </cell>
        </row>
        <row r="1099">
          <cell r="A1099">
            <v>80124104</v>
          </cell>
          <cell r="B1099">
            <v>-6917.12</v>
          </cell>
        </row>
        <row r="1100">
          <cell r="A1100">
            <v>80124110</v>
          </cell>
          <cell r="B1100">
            <v>-2849.44</v>
          </cell>
        </row>
        <row r="1101">
          <cell r="A1101">
            <v>80124111</v>
          </cell>
          <cell r="B1101">
            <v>-23.08</v>
          </cell>
        </row>
        <row r="1102">
          <cell r="A1102">
            <v>80124112</v>
          </cell>
          <cell r="B1102">
            <v>-714.84</v>
          </cell>
        </row>
        <row r="1103">
          <cell r="A1103">
            <v>80124200</v>
          </cell>
          <cell r="B1103">
            <v>-685.66</v>
          </cell>
        </row>
        <row r="1104">
          <cell r="A1104">
            <v>80124202</v>
          </cell>
          <cell r="B1104">
            <v>-1251.8800000000001</v>
          </cell>
        </row>
        <row r="1105">
          <cell r="A1105">
            <v>80124300</v>
          </cell>
          <cell r="B1105">
            <v>-53131.78</v>
          </cell>
        </row>
        <row r="1106">
          <cell r="A1106">
            <v>80124301</v>
          </cell>
          <cell r="B1106">
            <v>-117.12</v>
          </cell>
        </row>
        <row r="1107">
          <cell r="A1107">
            <v>80124302</v>
          </cell>
          <cell r="B1107">
            <v>474.69</v>
          </cell>
        </row>
        <row r="1108">
          <cell r="A1108">
            <v>80124304</v>
          </cell>
          <cell r="B1108">
            <v>-16210.97</v>
          </cell>
        </row>
        <row r="1109">
          <cell r="A1109">
            <v>80124400</v>
          </cell>
          <cell r="B1109">
            <v>-10997.25</v>
          </cell>
        </row>
        <row r="1110">
          <cell r="A1110">
            <v>80124402</v>
          </cell>
          <cell r="B1110">
            <v>891.86</v>
          </cell>
        </row>
        <row r="1111">
          <cell r="A1111">
            <v>80124500</v>
          </cell>
          <cell r="B1111">
            <v>-147257.04</v>
          </cell>
        </row>
        <row r="1112">
          <cell r="A1112">
            <v>80124501</v>
          </cell>
          <cell r="B1112">
            <v>-28133.86</v>
          </cell>
        </row>
        <row r="1113">
          <cell r="A1113">
            <v>80124502</v>
          </cell>
          <cell r="B1113">
            <v>48209.279999999999</v>
          </cell>
        </row>
        <row r="1114">
          <cell r="A1114">
            <v>80126100</v>
          </cell>
          <cell r="B1114">
            <v>-597925.38</v>
          </cell>
        </row>
        <row r="1115">
          <cell r="A1115">
            <v>80126102</v>
          </cell>
          <cell r="B1115">
            <v>354807.03</v>
          </cell>
        </row>
        <row r="1116">
          <cell r="A1116">
            <v>80126104</v>
          </cell>
          <cell r="B1116">
            <v>-3070.48</v>
          </cell>
        </row>
        <row r="1117">
          <cell r="A1117">
            <v>80126200</v>
          </cell>
          <cell r="B1117">
            <v>-3765.58</v>
          </cell>
        </row>
        <row r="1118">
          <cell r="A1118">
            <v>80126201</v>
          </cell>
          <cell r="B1118">
            <v>-110.52</v>
          </cell>
        </row>
        <row r="1119">
          <cell r="A1119">
            <v>80126202</v>
          </cell>
          <cell r="B1119">
            <v>106.09</v>
          </cell>
        </row>
        <row r="1120">
          <cell r="A1120">
            <v>80126300</v>
          </cell>
          <cell r="B1120">
            <v>-49666.58</v>
          </cell>
        </row>
        <row r="1121">
          <cell r="A1121">
            <v>80126301</v>
          </cell>
          <cell r="B1121">
            <v>-123.12</v>
          </cell>
        </row>
        <row r="1122">
          <cell r="A1122">
            <v>80126302</v>
          </cell>
          <cell r="B1122">
            <v>-15667.89</v>
          </cell>
        </row>
        <row r="1123">
          <cell r="A1123">
            <v>80126304</v>
          </cell>
          <cell r="B1123">
            <v>-328.89</v>
          </cell>
        </row>
        <row r="1124">
          <cell r="A1124">
            <v>80126310</v>
          </cell>
          <cell r="B1124">
            <v>-15.72</v>
          </cell>
        </row>
        <row r="1125">
          <cell r="A1125">
            <v>80126700</v>
          </cell>
          <cell r="B1125">
            <v>-5977.85</v>
          </cell>
        </row>
        <row r="1126">
          <cell r="A1126">
            <v>80126702</v>
          </cell>
          <cell r="B1126">
            <v>-3795.37</v>
          </cell>
        </row>
        <row r="1127">
          <cell r="A1127">
            <v>80126704</v>
          </cell>
          <cell r="B1127">
            <v>-38576.129999999997</v>
          </cell>
        </row>
        <row r="1128">
          <cell r="A1128">
            <v>80127100</v>
          </cell>
          <cell r="B1128">
            <v>-160089</v>
          </cell>
        </row>
        <row r="1129">
          <cell r="A1129">
            <v>80127102</v>
          </cell>
          <cell r="B1129">
            <v>120618.31</v>
          </cell>
        </row>
        <row r="1130">
          <cell r="A1130">
            <v>80128200</v>
          </cell>
          <cell r="B1130">
            <v>-101032.53</v>
          </cell>
        </row>
        <row r="1131">
          <cell r="A1131">
            <v>80128201</v>
          </cell>
          <cell r="B1131">
            <v>-1305.8</v>
          </cell>
        </row>
        <row r="1132">
          <cell r="A1132">
            <v>80200100</v>
          </cell>
          <cell r="B1132">
            <v>-31.33</v>
          </cell>
        </row>
        <row r="1133">
          <cell r="A1133">
            <v>80210100</v>
          </cell>
          <cell r="B1133">
            <v>-74062.149999999994</v>
          </cell>
        </row>
        <row r="1134">
          <cell r="A1134">
            <v>80210110</v>
          </cell>
          <cell r="B1134">
            <v>-117.4</v>
          </cell>
        </row>
        <row r="1135">
          <cell r="A1135">
            <v>80210300</v>
          </cell>
          <cell r="B1135">
            <v>-35861.980000000003</v>
          </cell>
        </row>
        <row r="1136">
          <cell r="A1136">
            <v>80210910</v>
          </cell>
          <cell r="B1136">
            <v>-5153023.63</v>
          </cell>
        </row>
        <row r="1137">
          <cell r="A1137">
            <v>80211410</v>
          </cell>
          <cell r="B1137">
            <v>-463.23</v>
          </cell>
        </row>
        <row r="1138">
          <cell r="A1138">
            <v>80211510</v>
          </cell>
          <cell r="B1138">
            <v>-3621.53</v>
          </cell>
        </row>
        <row r="1139">
          <cell r="A1139">
            <v>80211610</v>
          </cell>
          <cell r="B1139">
            <v>-174891.48</v>
          </cell>
        </row>
        <row r="1140">
          <cell r="A1140">
            <v>80211800</v>
          </cell>
          <cell r="B1140">
            <v>-175</v>
          </cell>
        </row>
        <row r="1141">
          <cell r="A1141">
            <v>80211810</v>
          </cell>
          <cell r="B1141">
            <v>-50331.63</v>
          </cell>
        </row>
        <row r="1142">
          <cell r="A1142">
            <v>80220100</v>
          </cell>
          <cell r="B1142">
            <v>-8393024.0999999996</v>
          </cell>
        </row>
        <row r="1143">
          <cell r="A1143">
            <v>80220101</v>
          </cell>
          <cell r="B1143">
            <v>-178268.61</v>
          </cell>
        </row>
        <row r="1144">
          <cell r="A1144">
            <v>80220110</v>
          </cell>
          <cell r="B1144">
            <v>-975743.38</v>
          </cell>
        </row>
        <row r="1145">
          <cell r="A1145">
            <v>80220111</v>
          </cell>
          <cell r="B1145">
            <v>-786.07</v>
          </cell>
        </row>
        <row r="1146">
          <cell r="A1146">
            <v>80220200</v>
          </cell>
          <cell r="B1146">
            <v>-2140270.54</v>
          </cell>
        </row>
        <row r="1147">
          <cell r="A1147">
            <v>80220201</v>
          </cell>
          <cell r="B1147">
            <v>-5813.81</v>
          </cell>
        </row>
        <row r="1148">
          <cell r="A1148">
            <v>80220210</v>
          </cell>
          <cell r="B1148">
            <v>-467830.12</v>
          </cell>
        </row>
        <row r="1149">
          <cell r="A1149">
            <v>80220300</v>
          </cell>
          <cell r="B1149">
            <v>-2981109.44</v>
          </cell>
        </row>
        <row r="1150">
          <cell r="A1150">
            <v>80220310</v>
          </cell>
          <cell r="B1150">
            <v>-955584.08</v>
          </cell>
        </row>
        <row r="1151">
          <cell r="A1151">
            <v>80220700</v>
          </cell>
          <cell r="B1151">
            <v>-76977.86</v>
          </cell>
        </row>
        <row r="1152">
          <cell r="A1152">
            <v>80220701</v>
          </cell>
          <cell r="B1152">
            <v>1273.07</v>
          </cell>
        </row>
        <row r="1153">
          <cell r="A1153">
            <v>80220900</v>
          </cell>
          <cell r="B1153">
            <v>-143940.26999999999</v>
          </cell>
        </row>
        <row r="1154">
          <cell r="A1154">
            <v>80220901</v>
          </cell>
          <cell r="B1154">
            <v>-142.71</v>
          </cell>
        </row>
        <row r="1155">
          <cell r="A1155">
            <v>80220910</v>
          </cell>
          <cell r="B1155">
            <v>-547851.42000000004</v>
          </cell>
        </row>
        <row r="1156">
          <cell r="A1156">
            <v>80220911</v>
          </cell>
          <cell r="B1156">
            <v>-2010</v>
          </cell>
        </row>
        <row r="1157">
          <cell r="A1157">
            <v>80221109</v>
          </cell>
          <cell r="B1157">
            <v>15.99</v>
          </cell>
        </row>
        <row r="1158">
          <cell r="A1158">
            <v>80222000</v>
          </cell>
          <cell r="B1158">
            <v>-486563.87</v>
          </cell>
        </row>
        <row r="1159">
          <cell r="A1159">
            <v>80222001</v>
          </cell>
          <cell r="B1159">
            <v>-563.02</v>
          </cell>
        </row>
        <row r="1160">
          <cell r="A1160">
            <v>80222010</v>
          </cell>
          <cell r="B1160">
            <v>-55746.71</v>
          </cell>
        </row>
        <row r="1161">
          <cell r="A1161">
            <v>80223210</v>
          </cell>
          <cell r="B1161">
            <v>-89289.77</v>
          </cell>
        </row>
        <row r="1162">
          <cell r="A1162">
            <v>80223700</v>
          </cell>
          <cell r="B1162">
            <v>-26500242.510000002</v>
          </cell>
        </row>
        <row r="1163">
          <cell r="A1163">
            <v>80223710</v>
          </cell>
          <cell r="B1163">
            <v>-10202863.51</v>
          </cell>
        </row>
        <row r="1164">
          <cell r="A1164">
            <v>80224700</v>
          </cell>
          <cell r="B1164">
            <v>-1239364.8799999999</v>
          </cell>
        </row>
        <row r="1165">
          <cell r="A1165">
            <v>80224710</v>
          </cell>
          <cell r="B1165">
            <v>-286222.67</v>
          </cell>
        </row>
        <row r="1166">
          <cell r="A1166">
            <v>80226000</v>
          </cell>
          <cell r="B1166">
            <v>-3934234.73</v>
          </cell>
        </row>
        <row r="1167">
          <cell r="A1167">
            <v>80226100</v>
          </cell>
          <cell r="B1167">
            <v>-20309311.34</v>
          </cell>
        </row>
        <row r="1168">
          <cell r="A1168">
            <v>80226200</v>
          </cell>
          <cell r="B1168">
            <v>-1045524.53</v>
          </cell>
        </row>
        <row r="1169">
          <cell r="A1169">
            <v>80700040</v>
          </cell>
          <cell r="B1169">
            <v>-56837.21</v>
          </cell>
        </row>
        <row r="1170">
          <cell r="A1170">
            <v>80700070</v>
          </cell>
          <cell r="B1170">
            <v>-812806.32</v>
          </cell>
        </row>
        <row r="1171">
          <cell r="A1171">
            <v>80700080</v>
          </cell>
          <cell r="B1171">
            <v>-2912161.34</v>
          </cell>
        </row>
        <row r="1172">
          <cell r="A1172">
            <v>80700220</v>
          </cell>
          <cell r="B1172">
            <v>-7330381.8600000003</v>
          </cell>
        </row>
        <row r="1173">
          <cell r="A1173">
            <v>80700230</v>
          </cell>
          <cell r="B1173">
            <v>-27784.39</v>
          </cell>
        </row>
        <row r="1174">
          <cell r="A1174">
            <v>80700991</v>
          </cell>
          <cell r="B1174">
            <v>-1423936.85</v>
          </cell>
        </row>
        <row r="1175">
          <cell r="A1175">
            <v>80700992</v>
          </cell>
          <cell r="B1175">
            <v>-11487108.689999999</v>
          </cell>
        </row>
        <row r="1176">
          <cell r="A1176">
            <v>80701010</v>
          </cell>
          <cell r="B1176">
            <v>-102407.03</v>
          </cell>
        </row>
        <row r="1177">
          <cell r="A1177">
            <v>80710120</v>
          </cell>
          <cell r="B1177">
            <v>-270253.8</v>
          </cell>
        </row>
        <row r="1178">
          <cell r="A1178">
            <v>80711010</v>
          </cell>
          <cell r="B1178">
            <v>-95598.49</v>
          </cell>
        </row>
        <row r="1179">
          <cell r="A1179">
            <v>80740020</v>
          </cell>
          <cell r="B1179">
            <v>-210985.79</v>
          </cell>
        </row>
        <row r="1180">
          <cell r="A1180">
            <v>80740030</v>
          </cell>
          <cell r="B1180">
            <v>-15000</v>
          </cell>
        </row>
        <row r="1181">
          <cell r="A1181">
            <v>81030100</v>
          </cell>
          <cell r="B1181">
            <v>-147149365.28999999</v>
          </cell>
        </row>
        <row r="1182">
          <cell r="A1182">
            <v>81030110</v>
          </cell>
          <cell r="B1182">
            <v>-159306.13</v>
          </cell>
        </row>
        <row r="1183">
          <cell r="A1183">
            <v>81030200</v>
          </cell>
          <cell r="B1183">
            <v>-2193938.73</v>
          </cell>
        </row>
        <row r="1184">
          <cell r="A1184">
            <v>81030210</v>
          </cell>
          <cell r="B1184">
            <v>-1663057.65</v>
          </cell>
        </row>
        <row r="1185">
          <cell r="A1185">
            <v>81034000</v>
          </cell>
          <cell r="B1185">
            <v>-19.12</v>
          </cell>
        </row>
        <row r="1186">
          <cell r="A1186">
            <v>81034010</v>
          </cell>
          <cell r="B1186">
            <v>-15.6</v>
          </cell>
        </row>
        <row r="1187">
          <cell r="A1187">
            <v>81034100</v>
          </cell>
          <cell r="B1187">
            <v>-82671875.540000007</v>
          </cell>
        </row>
        <row r="1188">
          <cell r="A1188">
            <v>81034101</v>
          </cell>
          <cell r="B1188">
            <v>-11395014.439999999</v>
          </cell>
        </row>
        <row r="1189">
          <cell r="A1189">
            <v>81034110</v>
          </cell>
          <cell r="B1189">
            <v>-5238833.53</v>
          </cell>
        </row>
        <row r="1190">
          <cell r="A1190">
            <v>81034111</v>
          </cell>
          <cell r="B1190">
            <v>-80569.58</v>
          </cell>
        </row>
        <row r="1191">
          <cell r="A1191">
            <v>81034200</v>
          </cell>
          <cell r="B1191">
            <v>-64843702.140000001</v>
          </cell>
        </row>
        <row r="1192">
          <cell r="A1192">
            <v>81034201</v>
          </cell>
          <cell r="B1192">
            <v>-2498955.62</v>
          </cell>
        </row>
        <row r="1193">
          <cell r="A1193">
            <v>81034210</v>
          </cell>
          <cell r="B1193">
            <v>-13334978.880000001</v>
          </cell>
        </row>
        <row r="1194">
          <cell r="A1194">
            <v>81034211</v>
          </cell>
          <cell r="B1194">
            <v>-193318.91</v>
          </cell>
        </row>
        <row r="1195">
          <cell r="A1195">
            <v>81034300</v>
          </cell>
          <cell r="B1195">
            <v>-20258070.300000001</v>
          </cell>
        </row>
        <row r="1196">
          <cell r="A1196">
            <v>81034301</v>
          </cell>
          <cell r="B1196">
            <v>-1044179.64</v>
          </cell>
        </row>
        <row r="1197">
          <cell r="A1197">
            <v>81034310</v>
          </cell>
          <cell r="B1197">
            <v>-1246805.3899999999</v>
          </cell>
        </row>
        <row r="1198">
          <cell r="A1198">
            <v>81034311</v>
          </cell>
          <cell r="B1198">
            <v>-16694.009999999998</v>
          </cell>
        </row>
        <row r="1199">
          <cell r="A1199">
            <v>81034400</v>
          </cell>
          <cell r="B1199">
            <v>-2116211.85</v>
          </cell>
        </row>
        <row r="1200">
          <cell r="A1200">
            <v>81034500</v>
          </cell>
          <cell r="B1200">
            <v>-117589584.95</v>
          </cell>
        </row>
        <row r="1201">
          <cell r="A1201">
            <v>81034501</v>
          </cell>
          <cell r="B1201">
            <v>-21264688.629999999</v>
          </cell>
        </row>
        <row r="1202">
          <cell r="A1202">
            <v>81034581</v>
          </cell>
          <cell r="B1202">
            <v>5108512.59</v>
          </cell>
        </row>
        <row r="1203">
          <cell r="A1203">
            <v>81034600</v>
          </cell>
          <cell r="B1203">
            <v>-9604.25</v>
          </cell>
        </row>
        <row r="1204">
          <cell r="A1204">
            <v>81034601</v>
          </cell>
          <cell r="B1204">
            <v>-987.96</v>
          </cell>
        </row>
        <row r="1205">
          <cell r="A1205">
            <v>81034700</v>
          </cell>
          <cell r="B1205">
            <v>-1162901.78</v>
          </cell>
        </row>
        <row r="1206">
          <cell r="A1206">
            <v>81034701</v>
          </cell>
          <cell r="B1206">
            <v>-40539.94</v>
          </cell>
        </row>
        <row r="1207">
          <cell r="A1207">
            <v>81034781</v>
          </cell>
          <cell r="B1207">
            <v>322344.67</v>
          </cell>
        </row>
        <row r="1208">
          <cell r="A1208">
            <v>81034800</v>
          </cell>
          <cell r="B1208">
            <v>-26291914.920000002</v>
          </cell>
        </row>
        <row r="1209">
          <cell r="A1209">
            <v>81034801</v>
          </cell>
          <cell r="B1209">
            <v>-7059966.8600000003</v>
          </cell>
        </row>
        <row r="1210">
          <cell r="A1210">
            <v>81034881</v>
          </cell>
          <cell r="B1210">
            <v>130956.47</v>
          </cell>
        </row>
        <row r="1211">
          <cell r="A1211">
            <v>81034900</v>
          </cell>
          <cell r="B1211">
            <v>-2876575.02</v>
          </cell>
        </row>
        <row r="1212">
          <cell r="A1212">
            <v>81034901</v>
          </cell>
          <cell r="B1212">
            <v>-804204.96</v>
          </cell>
        </row>
        <row r="1213">
          <cell r="A1213">
            <v>81035881</v>
          </cell>
          <cell r="B1213">
            <v>497968.38</v>
          </cell>
        </row>
        <row r="1214">
          <cell r="A1214">
            <v>81036100</v>
          </cell>
          <cell r="B1214">
            <v>-47670770.07</v>
          </cell>
        </row>
        <row r="1215">
          <cell r="A1215">
            <v>81036110</v>
          </cell>
          <cell r="B1215">
            <v>-4233551.1900000004</v>
          </cell>
        </row>
        <row r="1216">
          <cell r="A1216">
            <v>81036200</v>
          </cell>
          <cell r="B1216">
            <v>-179578506.91</v>
          </cell>
        </row>
        <row r="1217">
          <cell r="A1217">
            <v>81036201</v>
          </cell>
          <cell r="B1217">
            <v>-9090260.7799999993</v>
          </cell>
        </row>
        <row r="1218">
          <cell r="A1218">
            <v>81036204</v>
          </cell>
          <cell r="B1218">
            <v>-556153.79</v>
          </cell>
        </row>
        <row r="1219">
          <cell r="A1219">
            <v>81036210</v>
          </cell>
          <cell r="B1219">
            <v>-72831605.280000001</v>
          </cell>
        </row>
        <row r="1220">
          <cell r="A1220">
            <v>81036211</v>
          </cell>
          <cell r="B1220">
            <v>-5412687.75</v>
          </cell>
        </row>
        <row r="1221">
          <cell r="A1221">
            <v>81036300</v>
          </cell>
          <cell r="B1221">
            <v>-1170738.3799999999</v>
          </cell>
        </row>
        <row r="1222">
          <cell r="A1222">
            <v>81036301</v>
          </cell>
          <cell r="B1222">
            <v>-32209.47</v>
          </cell>
        </row>
        <row r="1223">
          <cell r="A1223">
            <v>81036310</v>
          </cell>
          <cell r="B1223">
            <v>-162770.22</v>
          </cell>
        </row>
        <row r="1224">
          <cell r="A1224">
            <v>81036311</v>
          </cell>
          <cell r="B1224">
            <v>-23273.33</v>
          </cell>
        </row>
        <row r="1225">
          <cell r="A1225">
            <v>81036400</v>
          </cell>
          <cell r="B1225">
            <v>-247579.57</v>
          </cell>
        </row>
        <row r="1226">
          <cell r="A1226">
            <v>81036700</v>
          </cell>
          <cell r="B1226">
            <v>-1023609.36</v>
          </cell>
        </row>
        <row r="1227">
          <cell r="A1227">
            <v>81036701</v>
          </cell>
          <cell r="B1227">
            <v>-90658.14</v>
          </cell>
        </row>
        <row r="1228">
          <cell r="A1228">
            <v>81037100</v>
          </cell>
          <cell r="B1228">
            <v>-21955.06</v>
          </cell>
        </row>
        <row r="1229">
          <cell r="A1229">
            <v>81037110</v>
          </cell>
          <cell r="B1229">
            <v>-3458.25</v>
          </cell>
        </row>
        <row r="1230">
          <cell r="A1230">
            <v>81037900</v>
          </cell>
          <cell r="B1230">
            <v>-583705.62</v>
          </cell>
        </row>
        <row r="1231">
          <cell r="A1231">
            <v>81038200</v>
          </cell>
          <cell r="B1231">
            <v>-10521641.029999999</v>
          </cell>
        </row>
        <row r="1232">
          <cell r="A1232">
            <v>81038201</v>
          </cell>
          <cell r="B1232">
            <v>-12040974.25</v>
          </cell>
        </row>
        <row r="1233">
          <cell r="A1233">
            <v>81038210</v>
          </cell>
          <cell r="B1233">
            <v>-2469685.64</v>
          </cell>
        </row>
        <row r="1234">
          <cell r="A1234">
            <v>81038211</v>
          </cell>
          <cell r="B1234">
            <v>-3050446.93</v>
          </cell>
        </row>
        <row r="1235">
          <cell r="A1235">
            <v>81038290</v>
          </cell>
          <cell r="B1235">
            <v>-642847.31999999995</v>
          </cell>
        </row>
        <row r="1236">
          <cell r="A1236">
            <v>81039100</v>
          </cell>
          <cell r="B1236">
            <v>-5795.63</v>
          </cell>
        </row>
        <row r="1237">
          <cell r="A1237">
            <v>81039110</v>
          </cell>
          <cell r="B1237">
            <v>-17.05</v>
          </cell>
        </row>
        <row r="1238">
          <cell r="A1238">
            <v>81040200</v>
          </cell>
          <cell r="B1238">
            <v>-23933630.189300001</v>
          </cell>
        </row>
        <row r="1239">
          <cell r="A1239">
            <v>81040210</v>
          </cell>
          <cell r="B1239">
            <v>-66129.98</v>
          </cell>
        </row>
        <row r="1240">
          <cell r="A1240">
            <v>81040300</v>
          </cell>
          <cell r="B1240">
            <v>-2120.84</v>
          </cell>
        </row>
        <row r="1241">
          <cell r="A1241">
            <v>81040310</v>
          </cell>
          <cell r="B1241">
            <v>-244.17</v>
          </cell>
        </row>
        <row r="1242">
          <cell r="A1242">
            <v>81044000</v>
          </cell>
          <cell r="B1242">
            <v>-918.85</v>
          </cell>
        </row>
        <row r="1243">
          <cell r="A1243">
            <v>81044010</v>
          </cell>
          <cell r="B1243">
            <v>-782.52</v>
          </cell>
        </row>
        <row r="1244">
          <cell r="A1244">
            <v>81044100</v>
          </cell>
          <cell r="B1244">
            <v>-1028858108.59</v>
          </cell>
        </row>
        <row r="1245">
          <cell r="A1245">
            <v>81044101</v>
          </cell>
          <cell r="B1245">
            <v>-346220947.75999999</v>
          </cell>
        </row>
        <row r="1246">
          <cell r="A1246">
            <v>81044110</v>
          </cell>
          <cell r="B1246">
            <v>-176624.17</v>
          </cell>
        </row>
        <row r="1247">
          <cell r="A1247">
            <v>81044111</v>
          </cell>
          <cell r="B1247">
            <v>6692.29</v>
          </cell>
        </row>
        <row r="1248">
          <cell r="A1248">
            <v>81044179</v>
          </cell>
          <cell r="B1248">
            <v>1044521.09</v>
          </cell>
        </row>
        <row r="1249">
          <cell r="A1249">
            <v>81044189</v>
          </cell>
          <cell r="B1249">
            <v>63150.87</v>
          </cell>
        </row>
        <row r="1250">
          <cell r="A1250">
            <v>81044190</v>
          </cell>
          <cell r="B1250">
            <v>-10209737.52</v>
          </cell>
        </row>
        <row r="1251">
          <cell r="A1251">
            <v>81044199</v>
          </cell>
          <cell r="B1251">
            <v>336815.28</v>
          </cell>
        </row>
        <row r="1252">
          <cell r="A1252">
            <v>81044200</v>
          </cell>
          <cell r="B1252">
            <v>-45643657.329999998</v>
          </cell>
        </row>
        <row r="1253">
          <cell r="A1253">
            <v>81044201</v>
          </cell>
          <cell r="B1253">
            <v>-123617.87</v>
          </cell>
        </row>
        <row r="1254">
          <cell r="A1254">
            <v>81044281</v>
          </cell>
          <cell r="B1254">
            <v>8432762.2799999993</v>
          </cell>
        </row>
        <row r="1255">
          <cell r="A1255">
            <v>81044300</v>
          </cell>
          <cell r="B1255">
            <v>-356941711.04000002</v>
          </cell>
        </row>
        <row r="1256">
          <cell r="A1256">
            <v>81044301</v>
          </cell>
          <cell r="B1256">
            <v>-16932699.879999999</v>
          </cell>
        </row>
        <row r="1257">
          <cell r="A1257">
            <v>81044310</v>
          </cell>
          <cell r="B1257">
            <v>-59940387.43</v>
          </cell>
        </row>
        <row r="1258">
          <cell r="A1258">
            <v>81044311</v>
          </cell>
          <cell r="B1258">
            <v>-1157997</v>
          </cell>
        </row>
        <row r="1259">
          <cell r="A1259">
            <v>81044400</v>
          </cell>
          <cell r="B1259">
            <v>-3851320.97</v>
          </cell>
        </row>
        <row r="1260">
          <cell r="A1260">
            <v>81044600</v>
          </cell>
          <cell r="B1260">
            <v>-8544816.3599999994</v>
          </cell>
        </row>
        <row r="1261">
          <cell r="A1261">
            <v>81044601</v>
          </cell>
          <cell r="B1261">
            <v>-112680.32000000001</v>
          </cell>
        </row>
        <row r="1262">
          <cell r="A1262">
            <v>81044900</v>
          </cell>
          <cell r="B1262">
            <v>-2552034.21</v>
          </cell>
        </row>
        <row r="1263">
          <cell r="A1263">
            <v>81044901</v>
          </cell>
          <cell r="B1263">
            <v>-556698.78</v>
          </cell>
        </row>
        <row r="1264">
          <cell r="A1264">
            <v>81044906</v>
          </cell>
          <cell r="B1264">
            <v>-12274.12</v>
          </cell>
        </row>
        <row r="1265">
          <cell r="A1265">
            <v>81045000</v>
          </cell>
          <cell r="B1265">
            <v>-27648724.100000001</v>
          </cell>
        </row>
        <row r="1266">
          <cell r="A1266">
            <v>81045001</v>
          </cell>
          <cell r="B1266">
            <v>-84293401.290000007</v>
          </cell>
        </row>
        <row r="1267">
          <cell r="A1267">
            <v>81045100</v>
          </cell>
          <cell r="B1267">
            <v>-904.53</v>
          </cell>
        </row>
        <row r="1268">
          <cell r="A1268">
            <v>81045200</v>
          </cell>
          <cell r="B1268">
            <v>-5303.73</v>
          </cell>
        </row>
        <row r="1269">
          <cell r="A1269">
            <v>81045300</v>
          </cell>
          <cell r="B1269">
            <v>-4795.37</v>
          </cell>
        </row>
        <row r="1270">
          <cell r="A1270">
            <v>81045400</v>
          </cell>
          <cell r="B1270">
            <v>-37.58</v>
          </cell>
        </row>
        <row r="1271">
          <cell r="A1271">
            <v>81045500</v>
          </cell>
          <cell r="B1271">
            <v>-724.88</v>
          </cell>
        </row>
        <row r="1272">
          <cell r="A1272">
            <v>81045601</v>
          </cell>
          <cell r="B1272">
            <v>-5388029.7800000003</v>
          </cell>
        </row>
        <row r="1273">
          <cell r="A1273">
            <v>81045700</v>
          </cell>
          <cell r="B1273">
            <v>-93039241.209999993</v>
          </cell>
        </row>
        <row r="1274">
          <cell r="A1274">
            <v>81045701</v>
          </cell>
          <cell r="B1274">
            <v>-31939913.870000001</v>
          </cell>
        </row>
        <row r="1275">
          <cell r="A1275">
            <v>81045781</v>
          </cell>
          <cell r="B1275">
            <v>107636752.01000001</v>
          </cell>
        </row>
        <row r="1276">
          <cell r="A1276">
            <v>81045800</v>
          </cell>
          <cell r="B1276">
            <v>-2675200.58</v>
          </cell>
        </row>
        <row r="1277">
          <cell r="A1277">
            <v>81045801</v>
          </cell>
          <cell r="B1277">
            <v>-43167.53</v>
          </cell>
        </row>
        <row r="1278">
          <cell r="A1278">
            <v>81046700</v>
          </cell>
          <cell r="B1278">
            <v>-784393.94</v>
          </cell>
        </row>
        <row r="1279">
          <cell r="A1279">
            <v>81046701</v>
          </cell>
          <cell r="B1279">
            <v>-20834.14</v>
          </cell>
        </row>
        <row r="1280">
          <cell r="A1280">
            <v>81046708</v>
          </cell>
          <cell r="B1280">
            <v>-2751.86</v>
          </cell>
        </row>
        <row r="1281">
          <cell r="A1281">
            <v>81046710</v>
          </cell>
          <cell r="B1281">
            <v>-3929.14</v>
          </cell>
        </row>
        <row r="1282">
          <cell r="A1282">
            <v>81046711</v>
          </cell>
          <cell r="B1282">
            <v>246.74</v>
          </cell>
        </row>
        <row r="1283">
          <cell r="A1283">
            <v>81047100</v>
          </cell>
          <cell r="B1283">
            <v>-230.61</v>
          </cell>
        </row>
        <row r="1284">
          <cell r="A1284">
            <v>81130100</v>
          </cell>
          <cell r="B1284">
            <v>-30998648.18</v>
          </cell>
        </row>
        <row r="1285">
          <cell r="A1285">
            <v>81130102</v>
          </cell>
          <cell r="B1285">
            <v>8591422.7699999996</v>
          </cell>
        </row>
        <row r="1286">
          <cell r="A1286">
            <v>81130104</v>
          </cell>
          <cell r="B1286">
            <v>62002.73</v>
          </cell>
        </row>
        <row r="1287">
          <cell r="A1287">
            <v>81130110</v>
          </cell>
          <cell r="B1287">
            <v>-75.83</v>
          </cell>
        </row>
        <row r="1288">
          <cell r="A1288">
            <v>81130112</v>
          </cell>
          <cell r="B1288">
            <v>15.11</v>
          </cell>
        </row>
        <row r="1289">
          <cell r="A1289">
            <v>81130200</v>
          </cell>
          <cell r="B1289">
            <v>-372636.56</v>
          </cell>
        </row>
        <row r="1290">
          <cell r="A1290">
            <v>81130202</v>
          </cell>
          <cell r="B1290">
            <v>69194.14</v>
          </cell>
        </row>
        <row r="1291">
          <cell r="A1291">
            <v>81130204</v>
          </cell>
          <cell r="B1291">
            <v>-15877.75</v>
          </cell>
        </row>
        <row r="1292">
          <cell r="A1292">
            <v>81130210</v>
          </cell>
          <cell r="B1292">
            <v>-132292.85</v>
          </cell>
        </row>
        <row r="1293">
          <cell r="A1293">
            <v>81130212</v>
          </cell>
          <cell r="B1293">
            <v>130813.08</v>
          </cell>
        </row>
        <row r="1294">
          <cell r="A1294">
            <v>81130214</v>
          </cell>
          <cell r="B1294">
            <v>-6325.97</v>
          </cell>
        </row>
        <row r="1295">
          <cell r="A1295">
            <v>81134000</v>
          </cell>
          <cell r="B1295">
            <v>-14.41</v>
          </cell>
        </row>
        <row r="1296">
          <cell r="A1296">
            <v>81134002</v>
          </cell>
          <cell r="B1296">
            <v>2.96</v>
          </cell>
        </row>
        <row r="1297">
          <cell r="A1297">
            <v>81134010</v>
          </cell>
          <cell r="B1297">
            <v>-1135.9100000000001</v>
          </cell>
        </row>
        <row r="1298">
          <cell r="A1298">
            <v>81134012</v>
          </cell>
          <cell r="B1298">
            <v>207.52</v>
          </cell>
        </row>
        <row r="1299">
          <cell r="A1299">
            <v>81134100</v>
          </cell>
          <cell r="B1299">
            <v>-27163135.649999999</v>
          </cell>
        </row>
        <row r="1300">
          <cell r="A1300">
            <v>81134101</v>
          </cell>
          <cell r="B1300">
            <v>-844515.81</v>
          </cell>
        </row>
        <row r="1301">
          <cell r="A1301">
            <v>81134102</v>
          </cell>
          <cell r="B1301">
            <v>1310509.1299999999</v>
          </cell>
        </row>
        <row r="1302">
          <cell r="A1302">
            <v>81134104</v>
          </cell>
          <cell r="B1302">
            <v>-1425551.53</v>
          </cell>
        </row>
        <row r="1303">
          <cell r="A1303">
            <v>81134110</v>
          </cell>
          <cell r="B1303">
            <v>-683216.18</v>
          </cell>
        </row>
        <row r="1304">
          <cell r="A1304">
            <v>81134111</v>
          </cell>
          <cell r="B1304">
            <v>-61611.64</v>
          </cell>
        </row>
        <row r="1305">
          <cell r="A1305">
            <v>81134112</v>
          </cell>
          <cell r="B1305">
            <v>374406.17</v>
          </cell>
        </row>
        <row r="1306">
          <cell r="A1306">
            <v>81134114</v>
          </cell>
          <cell r="B1306">
            <v>-2131.9</v>
          </cell>
        </row>
        <row r="1307">
          <cell r="A1307">
            <v>81134200</v>
          </cell>
          <cell r="B1307">
            <v>-5773050.4500000002</v>
          </cell>
        </row>
        <row r="1308">
          <cell r="A1308">
            <v>81134201</v>
          </cell>
          <cell r="B1308">
            <v>-109771.11</v>
          </cell>
        </row>
        <row r="1309">
          <cell r="A1309">
            <v>81134202</v>
          </cell>
          <cell r="B1309">
            <v>149213.93</v>
          </cell>
        </row>
        <row r="1310">
          <cell r="A1310">
            <v>81134204</v>
          </cell>
          <cell r="B1310">
            <v>-357868.85</v>
          </cell>
        </row>
        <row r="1311">
          <cell r="A1311">
            <v>81134210</v>
          </cell>
          <cell r="B1311">
            <v>-1524953.59</v>
          </cell>
        </row>
        <row r="1312">
          <cell r="A1312">
            <v>81134211</v>
          </cell>
          <cell r="B1312">
            <v>-11340.93</v>
          </cell>
        </row>
        <row r="1313">
          <cell r="A1313">
            <v>81134212</v>
          </cell>
          <cell r="B1313">
            <v>26287.55</v>
          </cell>
        </row>
        <row r="1314">
          <cell r="A1314">
            <v>81134300</v>
          </cell>
          <cell r="B1314">
            <v>-4217299.29</v>
          </cell>
        </row>
        <row r="1315">
          <cell r="A1315">
            <v>81134301</v>
          </cell>
          <cell r="B1315">
            <v>-55828.2</v>
          </cell>
        </row>
        <row r="1316">
          <cell r="A1316">
            <v>81134302</v>
          </cell>
          <cell r="B1316">
            <v>511194.02</v>
          </cell>
        </row>
        <row r="1317">
          <cell r="A1317">
            <v>81134304</v>
          </cell>
          <cell r="B1317">
            <v>-92462.77</v>
          </cell>
        </row>
        <row r="1318">
          <cell r="A1318">
            <v>81134310</v>
          </cell>
          <cell r="B1318">
            <v>27950.01</v>
          </cell>
        </row>
        <row r="1319">
          <cell r="A1319">
            <v>81134311</v>
          </cell>
          <cell r="B1319">
            <v>-11480.27</v>
          </cell>
        </row>
        <row r="1320">
          <cell r="A1320">
            <v>81134312</v>
          </cell>
          <cell r="B1320">
            <v>-60735.8</v>
          </cell>
        </row>
        <row r="1321">
          <cell r="A1321">
            <v>81134400</v>
          </cell>
          <cell r="B1321">
            <v>-670811.57999999996</v>
          </cell>
        </row>
        <row r="1322">
          <cell r="A1322">
            <v>81134402</v>
          </cell>
          <cell r="B1322">
            <v>-61210.78</v>
          </cell>
        </row>
        <row r="1323">
          <cell r="A1323">
            <v>81134404</v>
          </cell>
          <cell r="B1323">
            <v>-17606.64</v>
          </cell>
        </row>
        <row r="1324">
          <cell r="A1324">
            <v>81134500</v>
          </cell>
          <cell r="B1324">
            <v>-7079643.25</v>
          </cell>
        </row>
        <row r="1325">
          <cell r="A1325">
            <v>81134501</v>
          </cell>
          <cell r="B1325">
            <v>-2121579.54</v>
          </cell>
        </row>
        <row r="1326">
          <cell r="A1326">
            <v>81134502</v>
          </cell>
          <cell r="B1326">
            <v>2962881.63</v>
          </cell>
        </row>
        <row r="1327">
          <cell r="A1327">
            <v>81134504</v>
          </cell>
          <cell r="B1327">
            <v>-165513.64000000001</v>
          </cell>
        </row>
        <row r="1328">
          <cell r="A1328">
            <v>81134700</v>
          </cell>
          <cell r="B1328">
            <v>-812283.52</v>
          </cell>
        </row>
        <row r="1329">
          <cell r="A1329">
            <v>81134701</v>
          </cell>
          <cell r="B1329">
            <v>-5168.01</v>
          </cell>
        </row>
        <row r="1330">
          <cell r="A1330">
            <v>81134702</v>
          </cell>
          <cell r="B1330">
            <v>40969.919999999998</v>
          </cell>
        </row>
        <row r="1331">
          <cell r="A1331">
            <v>81134800</v>
          </cell>
          <cell r="B1331">
            <v>-2971802.6</v>
          </cell>
        </row>
        <row r="1332">
          <cell r="A1332">
            <v>81134801</v>
          </cell>
          <cell r="B1332">
            <v>-477343.36</v>
          </cell>
        </row>
        <row r="1333">
          <cell r="A1333">
            <v>81134802</v>
          </cell>
          <cell r="B1333">
            <v>995814.64</v>
          </cell>
        </row>
        <row r="1334">
          <cell r="A1334">
            <v>81134804</v>
          </cell>
          <cell r="B1334">
            <v>-44745.69</v>
          </cell>
        </row>
        <row r="1335">
          <cell r="A1335">
            <v>81134900</v>
          </cell>
          <cell r="B1335">
            <v>-616279.36</v>
          </cell>
        </row>
        <row r="1336">
          <cell r="A1336">
            <v>81134901</v>
          </cell>
          <cell r="B1336">
            <v>-166497.69</v>
          </cell>
        </row>
        <row r="1337">
          <cell r="A1337">
            <v>81134902</v>
          </cell>
          <cell r="B1337">
            <v>214663.47</v>
          </cell>
        </row>
        <row r="1338">
          <cell r="A1338">
            <v>81134904</v>
          </cell>
          <cell r="B1338">
            <v>-644.05999999999995</v>
          </cell>
        </row>
        <row r="1339">
          <cell r="A1339">
            <v>81136100</v>
          </cell>
          <cell r="B1339">
            <v>-4654357.41</v>
          </cell>
        </row>
        <row r="1340">
          <cell r="A1340">
            <v>81136102</v>
          </cell>
          <cell r="B1340">
            <v>35074.1</v>
          </cell>
        </row>
        <row r="1341">
          <cell r="A1341">
            <v>81136104</v>
          </cell>
          <cell r="B1341">
            <v>58882.51</v>
          </cell>
        </row>
        <row r="1342">
          <cell r="A1342">
            <v>81136110</v>
          </cell>
          <cell r="B1342">
            <v>-168276.13</v>
          </cell>
        </row>
        <row r="1343">
          <cell r="A1343">
            <v>81136112</v>
          </cell>
          <cell r="B1343">
            <v>96780.81</v>
          </cell>
        </row>
        <row r="1344">
          <cell r="A1344">
            <v>81136200</v>
          </cell>
          <cell r="B1344">
            <v>-41657358.359999999</v>
          </cell>
        </row>
        <row r="1345">
          <cell r="A1345">
            <v>81136201</v>
          </cell>
          <cell r="B1345">
            <v>-364243.72</v>
          </cell>
        </row>
        <row r="1346">
          <cell r="A1346">
            <v>81136202</v>
          </cell>
          <cell r="B1346">
            <v>3313810.21</v>
          </cell>
        </row>
        <row r="1347">
          <cell r="A1347">
            <v>81136204</v>
          </cell>
          <cell r="B1347">
            <v>-87716.800000000003</v>
          </cell>
        </row>
        <row r="1348">
          <cell r="A1348">
            <v>81136210</v>
          </cell>
          <cell r="B1348">
            <v>-5247027.4800000004</v>
          </cell>
        </row>
        <row r="1349">
          <cell r="A1349">
            <v>81136211</v>
          </cell>
          <cell r="B1349">
            <v>-62588.14</v>
          </cell>
        </row>
        <row r="1350">
          <cell r="A1350">
            <v>81136212</v>
          </cell>
          <cell r="B1350">
            <v>916462.83</v>
          </cell>
        </row>
        <row r="1351">
          <cell r="A1351">
            <v>81136214</v>
          </cell>
          <cell r="B1351">
            <v>-27390.89</v>
          </cell>
        </row>
        <row r="1352">
          <cell r="A1352">
            <v>81136300</v>
          </cell>
          <cell r="B1352">
            <v>-7454456.7400000002</v>
          </cell>
        </row>
        <row r="1353">
          <cell r="A1353">
            <v>81136301</v>
          </cell>
          <cell r="B1353">
            <v>-343048.7</v>
          </cell>
        </row>
        <row r="1354">
          <cell r="A1354">
            <v>81136302</v>
          </cell>
          <cell r="B1354">
            <v>820702.98</v>
          </cell>
        </row>
        <row r="1355">
          <cell r="A1355">
            <v>81136304</v>
          </cell>
          <cell r="B1355">
            <v>-390942.23</v>
          </cell>
        </row>
        <row r="1356">
          <cell r="A1356">
            <v>81136310</v>
          </cell>
          <cell r="B1356">
            <v>-422698.63</v>
          </cell>
        </row>
        <row r="1357">
          <cell r="A1357">
            <v>81136311</v>
          </cell>
          <cell r="B1357">
            <v>-22945.66</v>
          </cell>
        </row>
        <row r="1358">
          <cell r="A1358">
            <v>81136312</v>
          </cell>
          <cell r="B1358">
            <v>1254.68</v>
          </cell>
        </row>
        <row r="1359">
          <cell r="A1359">
            <v>81136314</v>
          </cell>
          <cell r="B1359">
            <v>-1882.52</v>
          </cell>
        </row>
        <row r="1360">
          <cell r="A1360">
            <v>81136400</v>
          </cell>
          <cell r="B1360">
            <v>-80797.14</v>
          </cell>
        </row>
        <row r="1361">
          <cell r="A1361">
            <v>81136402</v>
          </cell>
          <cell r="B1361">
            <v>44992.84</v>
          </cell>
        </row>
        <row r="1362">
          <cell r="A1362">
            <v>81136404</v>
          </cell>
          <cell r="B1362">
            <v>-1025.69</v>
          </cell>
        </row>
        <row r="1363">
          <cell r="A1363">
            <v>81136504</v>
          </cell>
          <cell r="B1363">
            <v>-12696.54</v>
          </cell>
        </row>
        <row r="1364">
          <cell r="A1364">
            <v>81136700</v>
          </cell>
          <cell r="B1364">
            <v>-144201.07999999999</v>
          </cell>
        </row>
        <row r="1365">
          <cell r="A1365">
            <v>81136701</v>
          </cell>
          <cell r="B1365">
            <v>-5602.5</v>
          </cell>
        </row>
        <row r="1366">
          <cell r="A1366">
            <v>81136702</v>
          </cell>
          <cell r="B1366">
            <v>-17406.490000000002</v>
          </cell>
        </row>
        <row r="1367">
          <cell r="A1367">
            <v>81136704</v>
          </cell>
          <cell r="B1367">
            <v>-421535.85</v>
          </cell>
        </row>
        <row r="1368">
          <cell r="A1368">
            <v>81137100</v>
          </cell>
          <cell r="B1368">
            <v>-2317336.52</v>
          </cell>
        </row>
        <row r="1369">
          <cell r="A1369">
            <v>81137102</v>
          </cell>
          <cell r="B1369">
            <v>1742162.29</v>
          </cell>
        </row>
        <row r="1370">
          <cell r="A1370">
            <v>81137104</v>
          </cell>
          <cell r="B1370">
            <v>-15611.93</v>
          </cell>
        </row>
        <row r="1371">
          <cell r="A1371">
            <v>81137110</v>
          </cell>
          <cell r="B1371">
            <v>-1179010.7</v>
          </cell>
        </row>
        <row r="1372">
          <cell r="A1372">
            <v>81137112</v>
          </cell>
          <cell r="B1372">
            <v>667154.09</v>
          </cell>
        </row>
        <row r="1373">
          <cell r="A1373">
            <v>81137900</v>
          </cell>
          <cell r="B1373">
            <v>-13693.19</v>
          </cell>
        </row>
        <row r="1374">
          <cell r="A1374">
            <v>81138200</v>
          </cell>
          <cell r="B1374">
            <v>-4579474.78</v>
          </cell>
        </row>
        <row r="1375">
          <cell r="A1375">
            <v>81138201</v>
          </cell>
          <cell r="B1375">
            <v>-216212.13</v>
          </cell>
        </row>
        <row r="1376">
          <cell r="A1376">
            <v>81138210</v>
          </cell>
          <cell r="B1376">
            <v>-921679.16</v>
          </cell>
        </row>
        <row r="1377">
          <cell r="A1377">
            <v>81138211</v>
          </cell>
          <cell r="B1377">
            <v>-121649.23</v>
          </cell>
        </row>
        <row r="1378">
          <cell r="A1378">
            <v>81139100</v>
          </cell>
          <cell r="B1378">
            <v>-662703.66</v>
          </cell>
        </row>
        <row r="1379">
          <cell r="A1379">
            <v>81139104</v>
          </cell>
          <cell r="B1379">
            <v>-7096.38</v>
          </cell>
        </row>
        <row r="1380">
          <cell r="A1380">
            <v>81139110</v>
          </cell>
          <cell r="B1380">
            <v>-144544.23000000001</v>
          </cell>
        </row>
        <row r="1381">
          <cell r="A1381">
            <v>81140200</v>
          </cell>
          <cell r="B1381">
            <v>-1989910.94</v>
          </cell>
        </row>
        <row r="1382">
          <cell r="A1382">
            <v>81140202</v>
          </cell>
          <cell r="B1382">
            <v>439678.13</v>
          </cell>
        </row>
        <row r="1383">
          <cell r="A1383">
            <v>81140204</v>
          </cell>
          <cell r="B1383">
            <v>-274146.77</v>
          </cell>
        </row>
        <row r="1384">
          <cell r="A1384">
            <v>81140210</v>
          </cell>
          <cell r="B1384">
            <v>-91551.87</v>
          </cell>
        </row>
        <row r="1385">
          <cell r="A1385">
            <v>81140212</v>
          </cell>
          <cell r="B1385">
            <v>56923.76</v>
          </cell>
        </row>
        <row r="1386">
          <cell r="A1386">
            <v>81140214</v>
          </cell>
          <cell r="B1386">
            <v>-462.55</v>
          </cell>
        </row>
        <row r="1387">
          <cell r="A1387">
            <v>81140300</v>
          </cell>
          <cell r="B1387">
            <v>-8716.43</v>
          </cell>
        </row>
        <row r="1388">
          <cell r="A1388">
            <v>81140302</v>
          </cell>
          <cell r="B1388">
            <v>5283.45</v>
          </cell>
        </row>
        <row r="1389">
          <cell r="A1389">
            <v>81140310</v>
          </cell>
          <cell r="B1389">
            <v>-69.48</v>
          </cell>
        </row>
        <row r="1390">
          <cell r="A1390">
            <v>81140312</v>
          </cell>
          <cell r="B1390">
            <v>39.19</v>
          </cell>
        </row>
        <row r="1391">
          <cell r="A1391">
            <v>81144000</v>
          </cell>
          <cell r="B1391">
            <v>-10.65</v>
          </cell>
        </row>
        <row r="1392">
          <cell r="A1392">
            <v>81144002</v>
          </cell>
          <cell r="B1392">
            <v>4.0599999999999996</v>
          </cell>
        </row>
        <row r="1393">
          <cell r="A1393">
            <v>81144010</v>
          </cell>
          <cell r="B1393">
            <v>-3171.35</v>
          </cell>
        </row>
        <row r="1394">
          <cell r="A1394">
            <v>81144012</v>
          </cell>
          <cell r="B1394">
            <v>1936.42</v>
          </cell>
        </row>
        <row r="1395">
          <cell r="A1395">
            <v>81144100</v>
          </cell>
          <cell r="B1395">
            <v>-83126139.650000006</v>
          </cell>
        </row>
        <row r="1396">
          <cell r="A1396">
            <v>81144101</v>
          </cell>
          <cell r="B1396">
            <v>-54332237.079999998</v>
          </cell>
        </row>
        <row r="1397">
          <cell r="A1397">
            <v>81144102</v>
          </cell>
          <cell r="B1397">
            <v>60573035.479999997</v>
          </cell>
        </row>
        <row r="1398">
          <cell r="A1398">
            <v>81144104</v>
          </cell>
          <cell r="B1398">
            <v>-7461723.8300000001</v>
          </cell>
        </row>
        <row r="1399">
          <cell r="A1399">
            <v>81144110</v>
          </cell>
          <cell r="B1399">
            <v>-1928.28</v>
          </cell>
        </row>
        <row r="1400">
          <cell r="A1400">
            <v>81144112</v>
          </cell>
          <cell r="B1400">
            <v>388.27</v>
          </cell>
        </row>
        <row r="1401">
          <cell r="A1401">
            <v>81144200</v>
          </cell>
          <cell r="B1401">
            <v>-4204387.2699999996</v>
          </cell>
        </row>
        <row r="1402">
          <cell r="A1402">
            <v>81144201</v>
          </cell>
          <cell r="B1402">
            <v>-1047.98</v>
          </cell>
        </row>
        <row r="1403">
          <cell r="A1403">
            <v>81144202</v>
          </cell>
          <cell r="B1403">
            <v>-3751963.2</v>
          </cell>
        </row>
        <row r="1404">
          <cell r="A1404">
            <v>81144204</v>
          </cell>
          <cell r="B1404">
            <v>-200731.22</v>
          </cell>
        </row>
        <row r="1405">
          <cell r="A1405">
            <v>81144300</v>
          </cell>
          <cell r="B1405">
            <v>-8410471.2899999991</v>
          </cell>
        </row>
        <row r="1406">
          <cell r="A1406">
            <v>81144301</v>
          </cell>
          <cell r="B1406">
            <v>-668847.35</v>
          </cell>
        </row>
        <row r="1407">
          <cell r="A1407">
            <v>81144302</v>
          </cell>
          <cell r="B1407">
            <v>558816.93000000005</v>
          </cell>
        </row>
        <row r="1408">
          <cell r="A1408">
            <v>81144304</v>
          </cell>
          <cell r="B1408">
            <v>-833284.38</v>
          </cell>
        </row>
        <row r="1409">
          <cell r="A1409">
            <v>81144310</v>
          </cell>
          <cell r="B1409">
            <v>-1551046.63</v>
          </cell>
        </row>
        <row r="1410">
          <cell r="A1410">
            <v>81144311</v>
          </cell>
          <cell r="B1410">
            <v>-48934.5</v>
          </cell>
        </row>
        <row r="1411">
          <cell r="A1411">
            <v>81144312</v>
          </cell>
          <cell r="B1411">
            <v>61519.5</v>
          </cell>
        </row>
        <row r="1412">
          <cell r="A1412">
            <v>81144314</v>
          </cell>
          <cell r="B1412">
            <v>-9632.61</v>
          </cell>
        </row>
        <row r="1413">
          <cell r="A1413">
            <v>81144400</v>
          </cell>
          <cell r="B1413">
            <v>-1294428.7</v>
          </cell>
        </row>
        <row r="1414">
          <cell r="A1414">
            <v>81144600</v>
          </cell>
          <cell r="B1414">
            <v>-170670.38</v>
          </cell>
        </row>
        <row r="1415">
          <cell r="A1415">
            <v>81144601</v>
          </cell>
          <cell r="B1415">
            <v>-1363.85</v>
          </cell>
        </row>
        <row r="1416">
          <cell r="A1416">
            <v>81144602</v>
          </cell>
          <cell r="B1416">
            <v>2252.25</v>
          </cell>
        </row>
        <row r="1417">
          <cell r="A1417">
            <v>81144604</v>
          </cell>
          <cell r="B1417">
            <v>-6687.03</v>
          </cell>
        </row>
        <row r="1418">
          <cell r="A1418">
            <v>81144900</v>
          </cell>
          <cell r="B1418">
            <v>-400084.35</v>
          </cell>
        </row>
        <row r="1419">
          <cell r="A1419">
            <v>81144901</v>
          </cell>
          <cell r="B1419">
            <v>-212336.63</v>
          </cell>
        </row>
        <row r="1420">
          <cell r="A1420">
            <v>81144902</v>
          </cell>
          <cell r="B1420">
            <v>371713.66</v>
          </cell>
        </row>
        <row r="1421">
          <cell r="A1421">
            <v>81144904</v>
          </cell>
          <cell r="B1421">
            <v>-345633.96</v>
          </cell>
        </row>
        <row r="1422">
          <cell r="A1422">
            <v>81145000</v>
          </cell>
          <cell r="B1422">
            <v>-907795.79</v>
          </cell>
        </row>
        <row r="1423">
          <cell r="A1423">
            <v>81145001</v>
          </cell>
          <cell r="B1423">
            <v>-782996.64</v>
          </cell>
        </row>
        <row r="1424">
          <cell r="A1424">
            <v>81145002</v>
          </cell>
          <cell r="B1424">
            <v>1032881.58</v>
          </cell>
        </row>
        <row r="1425">
          <cell r="A1425">
            <v>81145004</v>
          </cell>
          <cell r="B1425">
            <v>-81261.34</v>
          </cell>
        </row>
        <row r="1426">
          <cell r="A1426">
            <v>81145100</v>
          </cell>
          <cell r="B1426">
            <v>-5213.47</v>
          </cell>
        </row>
        <row r="1427">
          <cell r="A1427">
            <v>81145102</v>
          </cell>
          <cell r="B1427">
            <v>2373.75</v>
          </cell>
        </row>
        <row r="1428">
          <cell r="A1428">
            <v>81145104</v>
          </cell>
          <cell r="B1428">
            <v>-31112.73</v>
          </cell>
        </row>
        <row r="1429">
          <cell r="A1429">
            <v>81145200</v>
          </cell>
          <cell r="B1429">
            <v>-5469.71</v>
          </cell>
        </row>
        <row r="1430">
          <cell r="A1430">
            <v>81145202</v>
          </cell>
          <cell r="B1430">
            <v>1675.97</v>
          </cell>
        </row>
        <row r="1431">
          <cell r="A1431">
            <v>81145204</v>
          </cell>
          <cell r="B1431">
            <v>-30280.22</v>
          </cell>
        </row>
        <row r="1432">
          <cell r="A1432">
            <v>81145300</v>
          </cell>
          <cell r="B1432">
            <v>-32139.49</v>
          </cell>
        </row>
        <row r="1433">
          <cell r="A1433">
            <v>81145302</v>
          </cell>
          <cell r="B1433">
            <v>-72641.33</v>
          </cell>
        </row>
        <row r="1434">
          <cell r="A1434">
            <v>81145304</v>
          </cell>
          <cell r="B1434">
            <v>-220590.84</v>
          </cell>
        </row>
        <row r="1435">
          <cell r="A1435">
            <v>81145400</v>
          </cell>
          <cell r="B1435">
            <v>-434.96</v>
          </cell>
        </row>
        <row r="1436">
          <cell r="A1436">
            <v>81145402</v>
          </cell>
          <cell r="B1436">
            <v>239.54</v>
          </cell>
        </row>
        <row r="1437">
          <cell r="A1437">
            <v>81145404</v>
          </cell>
          <cell r="B1437">
            <v>-7141.29</v>
          </cell>
        </row>
        <row r="1438">
          <cell r="A1438">
            <v>81145500</v>
          </cell>
          <cell r="B1438">
            <v>-4791</v>
          </cell>
        </row>
        <row r="1439">
          <cell r="A1439">
            <v>81145502</v>
          </cell>
          <cell r="B1439">
            <v>-22697.82</v>
          </cell>
        </row>
        <row r="1440">
          <cell r="A1440">
            <v>81145504</v>
          </cell>
          <cell r="B1440">
            <v>-76135.55</v>
          </cell>
        </row>
        <row r="1441">
          <cell r="A1441">
            <v>81145601</v>
          </cell>
          <cell r="B1441">
            <v>-34631.620000000003</v>
          </cell>
        </row>
        <row r="1442">
          <cell r="A1442">
            <v>81145602</v>
          </cell>
          <cell r="B1442">
            <v>21686.23</v>
          </cell>
        </row>
        <row r="1443">
          <cell r="A1443">
            <v>81145700</v>
          </cell>
          <cell r="B1443">
            <v>-11588282.85</v>
          </cell>
        </row>
        <row r="1444">
          <cell r="A1444">
            <v>81145701</v>
          </cell>
          <cell r="B1444">
            <v>-9063383.8100000005</v>
          </cell>
        </row>
        <row r="1445">
          <cell r="A1445">
            <v>81145702</v>
          </cell>
          <cell r="B1445">
            <v>10511191.24</v>
          </cell>
        </row>
        <row r="1446">
          <cell r="A1446">
            <v>81145704</v>
          </cell>
          <cell r="B1446">
            <v>-1717201.23</v>
          </cell>
        </row>
        <row r="1447">
          <cell r="A1447">
            <v>81145800</v>
          </cell>
          <cell r="B1447">
            <v>-176454.61</v>
          </cell>
        </row>
        <row r="1448">
          <cell r="A1448">
            <v>81145801</v>
          </cell>
          <cell r="B1448">
            <v>-3435.63</v>
          </cell>
        </row>
        <row r="1449">
          <cell r="A1449">
            <v>81145802</v>
          </cell>
          <cell r="B1449">
            <v>2545.63</v>
          </cell>
        </row>
        <row r="1450">
          <cell r="A1450">
            <v>81145804</v>
          </cell>
          <cell r="B1450">
            <v>-1984.53</v>
          </cell>
        </row>
        <row r="1451">
          <cell r="A1451">
            <v>81146700</v>
          </cell>
          <cell r="B1451">
            <v>-1608338.84</v>
          </cell>
        </row>
        <row r="1452">
          <cell r="A1452">
            <v>81146701</v>
          </cell>
          <cell r="B1452">
            <v>269.67</v>
          </cell>
        </row>
        <row r="1453">
          <cell r="A1453">
            <v>81146702</v>
          </cell>
          <cell r="B1453">
            <v>-5271.22</v>
          </cell>
        </row>
        <row r="1454">
          <cell r="A1454">
            <v>81146704</v>
          </cell>
          <cell r="B1454">
            <v>-132073.98000000001</v>
          </cell>
        </row>
        <row r="1455">
          <cell r="A1455">
            <v>81146710</v>
          </cell>
          <cell r="B1455">
            <v>-30594.799999999999</v>
          </cell>
        </row>
        <row r="1456">
          <cell r="A1456">
            <v>81146711</v>
          </cell>
          <cell r="B1456">
            <v>128.29</v>
          </cell>
        </row>
        <row r="1457">
          <cell r="A1457">
            <v>81146712</v>
          </cell>
          <cell r="B1457">
            <v>-6989.84</v>
          </cell>
        </row>
        <row r="1458">
          <cell r="A1458">
            <v>81146714</v>
          </cell>
          <cell r="B1458">
            <v>-2604.31</v>
          </cell>
        </row>
        <row r="1459">
          <cell r="A1459">
            <v>81230100</v>
          </cell>
          <cell r="B1459">
            <v>-179176391.86000001</v>
          </cell>
        </row>
        <row r="1460">
          <cell r="A1460">
            <v>81230101</v>
          </cell>
          <cell r="B1460">
            <v>-7321512.6900000004</v>
          </cell>
        </row>
        <row r="1461">
          <cell r="A1461">
            <v>81230110</v>
          </cell>
          <cell r="B1461">
            <v>-9784256.8499999996</v>
          </cell>
        </row>
        <row r="1462">
          <cell r="A1462">
            <v>81230111</v>
          </cell>
          <cell r="B1462">
            <v>-213231.5</v>
          </cell>
        </row>
        <row r="1463">
          <cell r="A1463">
            <v>81230200</v>
          </cell>
          <cell r="B1463">
            <v>-16328723.27</v>
          </cell>
        </row>
        <row r="1464">
          <cell r="A1464">
            <v>81230201</v>
          </cell>
          <cell r="B1464">
            <v>-733863.45</v>
          </cell>
        </row>
        <row r="1465">
          <cell r="A1465">
            <v>81230210</v>
          </cell>
          <cell r="B1465">
            <v>-2099390.9500000002</v>
          </cell>
        </row>
        <row r="1466">
          <cell r="A1466">
            <v>81230211</v>
          </cell>
          <cell r="B1466">
            <v>-63870.04</v>
          </cell>
        </row>
        <row r="1467">
          <cell r="A1467">
            <v>81230300</v>
          </cell>
          <cell r="B1467">
            <v>-16462382.75</v>
          </cell>
        </row>
        <row r="1468">
          <cell r="A1468">
            <v>81230301</v>
          </cell>
          <cell r="B1468">
            <v>-1975449.67</v>
          </cell>
        </row>
        <row r="1469">
          <cell r="A1469">
            <v>81230310</v>
          </cell>
          <cell r="B1469">
            <v>-1960069.08</v>
          </cell>
        </row>
        <row r="1470">
          <cell r="A1470">
            <v>81230311</v>
          </cell>
          <cell r="B1470">
            <v>-243188.35</v>
          </cell>
        </row>
        <row r="1471">
          <cell r="A1471">
            <v>81230700</v>
          </cell>
          <cell r="B1471">
            <v>-8028136.8399999999</v>
          </cell>
        </row>
        <row r="1472">
          <cell r="A1472">
            <v>81230701</v>
          </cell>
          <cell r="B1472">
            <v>-315692.15999999997</v>
          </cell>
        </row>
        <row r="1473">
          <cell r="A1473">
            <v>81230900</v>
          </cell>
          <cell r="B1473">
            <v>-1913750.25</v>
          </cell>
        </row>
        <row r="1474">
          <cell r="A1474">
            <v>81230901</v>
          </cell>
          <cell r="B1474">
            <v>-38855.26</v>
          </cell>
        </row>
        <row r="1475">
          <cell r="A1475">
            <v>81230910</v>
          </cell>
          <cell r="B1475">
            <v>-14691202.92</v>
          </cell>
        </row>
        <row r="1476">
          <cell r="A1476">
            <v>81230911</v>
          </cell>
          <cell r="B1476">
            <v>-106515.02</v>
          </cell>
        </row>
        <row r="1477">
          <cell r="A1477">
            <v>81231400</v>
          </cell>
          <cell r="B1477">
            <v>-3050</v>
          </cell>
        </row>
        <row r="1478">
          <cell r="A1478">
            <v>81231410</v>
          </cell>
          <cell r="B1478">
            <v>-200</v>
          </cell>
        </row>
        <row r="1479">
          <cell r="A1479">
            <v>81231500</v>
          </cell>
          <cell r="B1479">
            <v>-224109.03</v>
          </cell>
        </row>
        <row r="1480">
          <cell r="A1480">
            <v>81231510</v>
          </cell>
          <cell r="B1480">
            <v>-3054.2</v>
          </cell>
        </row>
        <row r="1481">
          <cell r="A1481">
            <v>81231610</v>
          </cell>
          <cell r="B1481">
            <v>-57450</v>
          </cell>
        </row>
        <row r="1482">
          <cell r="A1482">
            <v>81231800</v>
          </cell>
          <cell r="B1482">
            <v>-137266.44</v>
          </cell>
        </row>
        <row r="1483">
          <cell r="A1483">
            <v>81231810</v>
          </cell>
          <cell r="B1483">
            <v>-174045.38</v>
          </cell>
        </row>
        <row r="1484">
          <cell r="A1484">
            <v>81232000</v>
          </cell>
          <cell r="B1484">
            <v>-9205056.5899999999</v>
          </cell>
        </row>
        <row r="1485">
          <cell r="A1485">
            <v>81232001</v>
          </cell>
          <cell r="B1485">
            <v>-466081.03</v>
          </cell>
        </row>
        <row r="1486">
          <cell r="A1486">
            <v>81232008</v>
          </cell>
          <cell r="B1486">
            <v>-999460.51</v>
          </cell>
        </row>
        <row r="1487">
          <cell r="A1487">
            <v>81232010</v>
          </cell>
          <cell r="B1487">
            <v>-2454732.12</v>
          </cell>
        </row>
        <row r="1488">
          <cell r="A1488">
            <v>81232011</v>
          </cell>
          <cell r="B1488">
            <v>-14311.19</v>
          </cell>
        </row>
        <row r="1489">
          <cell r="A1489">
            <v>81232500</v>
          </cell>
          <cell r="B1489">
            <v>-11460.24</v>
          </cell>
        </row>
        <row r="1490">
          <cell r="A1490">
            <v>81232590</v>
          </cell>
          <cell r="B1490">
            <v>-15702.63</v>
          </cell>
        </row>
        <row r="1491">
          <cell r="A1491">
            <v>81233300</v>
          </cell>
          <cell r="B1491">
            <v>-1157.07</v>
          </cell>
        </row>
        <row r="1492">
          <cell r="A1492">
            <v>81239900</v>
          </cell>
          <cell r="B1492">
            <v>-650</v>
          </cell>
        </row>
        <row r="1493">
          <cell r="A1493">
            <v>81240100</v>
          </cell>
          <cell r="B1493">
            <v>-132146139.98360001</v>
          </cell>
        </row>
        <row r="1494">
          <cell r="A1494">
            <v>81240101</v>
          </cell>
          <cell r="B1494">
            <v>-1168370.3899999999</v>
          </cell>
        </row>
        <row r="1495">
          <cell r="A1495">
            <v>81240108</v>
          </cell>
          <cell r="B1495">
            <v>-3977364.53</v>
          </cell>
        </row>
        <row r="1496">
          <cell r="A1496">
            <v>81240110</v>
          </cell>
          <cell r="B1496">
            <v>-9370075.5899999999</v>
          </cell>
        </row>
        <row r="1497">
          <cell r="A1497">
            <v>81240111</v>
          </cell>
          <cell r="B1497">
            <v>-62175.65</v>
          </cell>
        </row>
        <row r="1498">
          <cell r="A1498">
            <v>81240200</v>
          </cell>
          <cell r="B1498">
            <v>-3277056.54</v>
          </cell>
        </row>
        <row r="1499">
          <cell r="A1499">
            <v>81240201</v>
          </cell>
          <cell r="B1499">
            <v>-8923.64</v>
          </cell>
        </row>
        <row r="1500">
          <cell r="A1500">
            <v>81240208</v>
          </cell>
          <cell r="B1500">
            <v>-3540</v>
          </cell>
        </row>
        <row r="1501">
          <cell r="A1501">
            <v>81240210</v>
          </cell>
          <cell r="B1501">
            <v>-383539.55</v>
          </cell>
        </row>
        <row r="1502">
          <cell r="A1502">
            <v>81240211</v>
          </cell>
          <cell r="B1502">
            <v>-1218.99</v>
          </cell>
        </row>
        <row r="1503">
          <cell r="A1503">
            <v>81240700</v>
          </cell>
          <cell r="B1503">
            <v>-28989564.93</v>
          </cell>
        </row>
        <row r="1504">
          <cell r="A1504">
            <v>81240701</v>
          </cell>
          <cell r="B1504">
            <v>-588022.97</v>
          </cell>
        </row>
        <row r="1505">
          <cell r="A1505">
            <v>81240709</v>
          </cell>
          <cell r="B1505">
            <v>-281.54000000000002</v>
          </cell>
        </row>
        <row r="1506">
          <cell r="A1506">
            <v>81240900</v>
          </cell>
          <cell r="B1506">
            <v>-1062417.6200000001</v>
          </cell>
        </row>
        <row r="1507">
          <cell r="A1507">
            <v>81240901</v>
          </cell>
          <cell r="B1507">
            <v>-2265</v>
          </cell>
        </row>
        <row r="1508">
          <cell r="A1508">
            <v>81240910</v>
          </cell>
          <cell r="B1508">
            <v>-5160517.33</v>
          </cell>
        </row>
        <row r="1509">
          <cell r="A1509">
            <v>81240911</v>
          </cell>
          <cell r="B1509">
            <v>-5590</v>
          </cell>
        </row>
        <row r="1510">
          <cell r="A1510">
            <v>81241100</v>
          </cell>
          <cell r="B1510">
            <v>-2186065.77</v>
          </cell>
        </row>
        <row r="1511">
          <cell r="A1511">
            <v>81241108</v>
          </cell>
          <cell r="B1511">
            <v>124939.3</v>
          </cell>
        </row>
        <row r="1512">
          <cell r="A1512">
            <v>81241610</v>
          </cell>
          <cell r="B1512">
            <v>-9592.93</v>
          </cell>
        </row>
        <row r="1513">
          <cell r="A1513">
            <v>81242110</v>
          </cell>
          <cell r="B1513">
            <v>-183032.38</v>
          </cell>
        </row>
        <row r="1514">
          <cell r="A1514">
            <v>81243100</v>
          </cell>
          <cell r="B1514">
            <v>-17597.650000000001</v>
          </cell>
        </row>
        <row r="1515">
          <cell r="A1515">
            <v>81249100</v>
          </cell>
          <cell r="B1515">
            <v>-896906.99</v>
          </cell>
        </row>
        <row r="1516">
          <cell r="A1516">
            <v>81249900</v>
          </cell>
          <cell r="B1516">
            <v>-176005.81</v>
          </cell>
        </row>
        <row r="1517">
          <cell r="A1517">
            <v>81700000</v>
          </cell>
          <cell r="B1517">
            <v>0</v>
          </cell>
        </row>
        <row r="1518">
          <cell r="A1518">
            <v>81700040</v>
          </cell>
          <cell r="B1518">
            <v>-1262.54</v>
          </cell>
        </row>
        <row r="1519">
          <cell r="A1519">
            <v>81700050</v>
          </cell>
          <cell r="B1519">
            <v>-10577.6</v>
          </cell>
        </row>
        <row r="1520">
          <cell r="A1520">
            <v>81700060</v>
          </cell>
          <cell r="B1520">
            <v>-49337.18</v>
          </cell>
        </row>
        <row r="1521">
          <cell r="A1521">
            <v>81700110</v>
          </cell>
          <cell r="B1521">
            <v>-1372327.88</v>
          </cell>
        </row>
        <row r="1522">
          <cell r="A1522">
            <v>81700120</v>
          </cell>
          <cell r="B1522">
            <v>-576492.38</v>
          </cell>
        </row>
        <row r="1523">
          <cell r="A1523">
            <v>81700220</v>
          </cell>
          <cell r="B1523">
            <v>-147637.44</v>
          </cell>
        </row>
        <row r="1524">
          <cell r="A1524">
            <v>81700230</v>
          </cell>
          <cell r="B1524">
            <v>-804.87</v>
          </cell>
        </row>
        <row r="1525">
          <cell r="A1525">
            <v>81700991</v>
          </cell>
          <cell r="B1525">
            <v>-1623363.89</v>
          </cell>
        </row>
        <row r="1526">
          <cell r="A1526">
            <v>81700992</v>
          </cell>
          <cell r="B1526">
            <v>-1951129.73</v>
          </cell>
        </row>
        <row r="1527">
          <cell r="A1527">
            <v>81700993</v>
          </cell>
          <cell r="B1527">
            <v>-2920450.95</v>
          </cell>
        </row>
        <row r="1528">
          <cell r="A1528">
            <v>81700994</v>
          </cell>
          <cell r="B1528">
            <v>-13244.64</v>
          </cell>
        </row>
        <row r="1529">
          <cell r="A1529">
            <v>81700995</v>
          </cell>
          <cell r="B1529">
            <v>-3730661.59</v>
          </cell>
        </row>
        <row r="1530">
          <cell r="A1530">
            <v>81700996</v>
          </cell>
          <cell r="B1530">
            <v>-1126084.69</v>
          </cell>
        </row>
        <row r="1531">
          <cell r="A1531">
            <v>81700997</v>
          </cell>
          <cell r="B1531">
            <v>-780846.23</v>
          </cell>
        </row>
        <row r="1532">
          <cell r="A1532">
            <v>81700998</v>
          </cell>
          <cell r="B1532">
            <v>-3338489.38</v>
          </cell>
        </row>
        <row r="1533">
          <cell r="A1533">
            <v>81700999</v>
          </cell>
          <cell r="B1533">
            <v>-109345.12</v>
          </cell>
        </row>
        <row r="1534">
          <cell r="A1534">
            <v>81703000</v>
          </cell>
          <cell r="B1534">
            <v>-72132231.299999997</v>
          </cell>
        </row>
        <row r="1535">
          <cell r="A1535">
            <v>81720010</v>
          </cell>
          <cell r="B1535">
            <v>-1439932.65</v>
          </cell>
        </row>
        <row r="1536">
          <cell r="A1536">
            <v>81725120</v>
          </cell>
          <cell r="B1536">
            <v>-20200.13</v>
          </cell>
        </row>
        <row r="1537">
          <cell r="A1537">
            <v>81740020</v>
          </cell>
          <cell r="B1537">
            <v>-69450</v>
          </cell>
        </row>
        <row r="1538">
          <cell r="A1538">
            <v>81740030</v>
          </cell>
          <cell r="B1538">
            <v>-941437.52</v>
          </cell>
        </row>
        <row r="1539">
          <cell r="A1539">
            <v>81740040</v>
          </cell>
          <cell r="B1539">
            <v>-500</v>
          </cell>
        </row>
        <row r="1540">
          <cell r="A1540">
            <v>81740050</v>
          </cell>
          <cell r="B1540">
            <v>-181940.83</v>
          </cell>
        </row>
        <row r="1541">
          <cell r="A1541">
            <v>81751000</v>
          </cell>
          <cell r="B1541">
            <v>-29641.33</v>
          </cell>
        </row>
        <row r="1542">
          <cell r="A1542">
            <v>81799000</v>
          </cell>
          <cell r="B1542">
            <v>-2132.5300000000002</v>
          </cell>
        </row>
        <row r="1543">
          <cell r="A1543">
            <v>82050100</v>
          </cell>
          <cell r="B1543">
            <v>-21687.35</v>
          </cell>
        </row>
        <row r="1544">
          <cell r="A1544">
            <v>82050200</v>
          </cell>
          <cell r="B1544">
            <v>2.84</v>
          </cell>
        </row>
        <row r="1545">
          <cell r="A1545">
            <v>82054400</v>
          </cell>
          <cell r="B1545">
            <v>-2.33</v>
          </cell>
        </row>
        <row r="1546">
          <cell r="A1546">
            <v>82056100</v>
          </cell>
          <cell r="B1546">
            <v>-7795.95</v>
          </cell>
        </row>
        <row r="1547">
          <cell r="A1547">
            <v>82056200</v>
          </cell>
          <cell r="B1547">
            <v>-708423.54</v>
          </cell>
        </row>
        <row r="1548">
          <cell r="A1548">
            <v>82056201</v>
          </cell>
          <cell r="B1548">
            <v>-4977.1000000000004</v>
          </cell>
        </row>
        <row r="1549">
          <cell r="A1549">
            <v>82058506</v>
          </cell>
          <cell r="B1549">
            <v>-40886.769999999997</v>
          </cell>
        </row>
        <row r="1550">
          <cell r="A1550">
            <v>82060100</v>
          </cell>
          <cell r="B1550">
            <v>-9093.5400000000009</v>
          </cell>
        </row>
        <row r="1551">
          <cell r="A1551">
            <v>82060200</v>
          </cell>
          <cell r="B1551">
            <v>-1.01</v>
          </cell>
        </row>
        <row r="1552">
          <cell r="A1552">
            <v>82064100</v>
          </cell>
          <cell r="B1552">
            <v>-28717.5</v>
          </cell>
        </row>
        <row r="1553">
          <cell r="A1553">
            <v>82064101</v>
          </cell>
          <cell r="B1553">
            <v>33.75</v>
          </cell>
        </row>
        <row r="1554">
          <cell r="A1554">
            <v>82064500</v>
          </cell>
          <cell r="B1554">
            <v>-3141.93</v>
          </cell>
        </row>
        <row r="1555">
          <cell r="A1555">
            <v>82064501</v>
          </cell>
          <cell r="B1555">
            <v>-1150.01</v>
          </cell>
        </row>
        <row r="1556">
          <cell r="A1556">
            <v>82066100</v>
          </cell>
          <cell r="B1556">
            <v>-5913.41</v>
          </cell>
        </row>
        <row r="1557">
          <cell r="A1557">
            <v>82066300</v>
          </cell>
          <cell r="B1557">
            <v>0</v>
          </cell>
        </row>
        <row r="1558">
          <cell r="A1558">
            <v>82068200</v>
          </cell>
          <cell r="B1558">
            <v>-11.11</v>
          </cell>
        </row>
        <row r="1559">
          <cell r="A1559">
            <v>82068201</v>
          </cell>
          <cell r="B1559">
            <v>-1413.53</v>
          </cell>
        </row>
        <row r="1560">
          <cell r="A1560">
            <v>82150200</v>
          </cell>
          <cell r="B1560">
            <v>-22.35</v>
          </cell>
        </row>
        <row r="1561">
          <cell r="A1561">
            <v>82160100</v>
          </cell>
          <cell r="B1561">
            <v>-24.76</v>
          </cell>
        </row>
        <row r="1562">
          <cell r="A1562">
            <v>82160102</v>
          </cell>
          <cell r="B1562">
            <v>-1.45</v>
          </cell>
        </row>
        <row r="1563">
          <cell r="A1563">
            <v>82250100</v>
          </cell>
          <cell r="B1563">
            <v>-155500.45000000001</v>
          </cell>
        </row>
        <row r="1564">
          <cell r="A1564">
            <v>82250101</v>
          </cell>
          <cell r="B1564">
            <v>-262</v>
          </cell>
        </row>
        <row r="1565">
          <cell r="A1565">
            <v>82250110</v>
          </cell>
          <cell r="B1565">
            <v>-19951.810000000001</v>
          </cell>
        </row>
        <row r="1566">
          <cell r="A1566">
            <v>82250200</v>
          </cell>
          <cell r="B1566">
            <v>-13085.91</v>
          </cell>
        </row>
        <row r="1567">
          <cell r="A1567">
            <v>82250300</v>
          </cell>
          <cell r="B1567">
            <v>-3639.71</v>
          </cell>
        </row>
        <row r="1568">
          <cell r="A1568">
            <v>82250700</v>
          </cell>
          <cell r="B1568">
            <v>-17796.78</v>
          </cell>
        </row>
        <row r="1569">
          <cell r="A1569">
            <v>82250900</v>
          </cell>
          <cell r="B1569">
            <v>-21571</v>
          </cell>
        </row>
        <row r="1570">
          <cell r="A1570">
            <v>82250910</v>
          </cell>
          <cell r="B1570">
            <v>-30140.23</v>
          </cell>
        </row>
        <row r="1571">
          <cell r="A1571">
            <v>82250911</v>
          </cell>
          <cell r="B1571">
            <v>-10</v>
          </cell>
        </row>
        <row r="1572">
          <cell r="A1572">
            <v>82260100</v>
          </cell>
          <cell r="B1572">
            <v>-197308.45</v>
          </cell>
        </row>
        <row r="1573">
          <cell r="A1573">
            <v>82260101</v>
          </cell>
          <cell r="B1573">
            <v>122.1</v>
          </cell>
        </row>
        <row r="1574">
          <cell r="A1574">
            <v>82260110</v>
          </cell>
          <cell r="B1574">
            <v>-1291.79</v>
          </cell>
        </row>
        <row r="1575">
          <cell r="A1575">
            <v>82260200</v>
          </cell>
          <cell r="B1575">
            <v>-6334.32</v>
          </cell>
        </row>
        <row r="1576">
          <cell r="A1576">
            <v>82260700</v>
          </cell>
          <cell r="B1576">
            <v>-3093.29</v>
          </cell>
        </row>
        <row r="1577">
          <cell r="A1577">
            <v>82260900</v>
          </cell>
          <cell r="B1577">
            <v>-6211.97</v>
          </cell>
        </row>
        <row r="1578">
          <cell r="A1578">
            <v>82260910</v>
          </cell>
          <cell r="B1578">
            <v>-570</v>
          </cell>
        </row>
        <row r="1579">
          <cell r="A1579">
            <v>82261109</v>
          </cell>
          <cell r="B1579">
            <v>30.2</v>
          </cell>
        </row>
        <row r="1580">
          <cell r="A1580">
            <v>83000000</v>
          </cell>
          <cell r="B1580">
            <v>-7823307.29</v>
          </cell>
        </row>
        <row r="1581">
          <cell r="A1581">
            <v>83102101</v>
          </cell>
          <cell r="B1581">
            <v>-873.02</v>
          </cell>
        </row>
        <row r="1582">
          <cell r="A1582">
            <v>83102201</v>
          </cell>
          <cell r="B1582">
            <v>-978445.57</v>
          </cell>
        </row>
        <row r="1583">
          <cell r="A1583">
            <v>83102301</v>
          </cell>
          <cell r="B1583">
            <v>-787478.19</v>
          </cell>
        </row>
        <row r="1584">
          <cell r="A1584">
            <v>83102401</v>
          </cell>
          <cell r="B1584">
            <v>-1425455.63</v>
          </cell>
        </row>
        <row r="1585">
          <cell r="A1585">
            <v>83103101</v>
          </cell>
          <cell r="B1585">
            <v>-15667.83</v>
          </cell>
        </row>
        <row r="1586">
          <cell r="A1586">
            <v>83103201</v>
          </cell>
          <cell r="B1586">
            <v>-482367.19</v>
          </cell>
        </row>
        <row r="1587">
          <cell r="A1587">
            <v>83103301</v>
          </cell>
          <cell r="B1587">
            <v>-263883.73</v>
          </cell>
        </row>
        <row r="1588">
          <cell r="A1588">
            <v>83103401</v>
          </cell>
          <cell r="B1588">
            <v>-884139.84</v>
          </cell>
        </row>
        <row r="1589">
          <cell r="A1589">
            <v>83111000</v>
          </cell>
          <cell r="B1589">
            <v>-1735922.94</v>
          </cell>
        </row>
        <row r="1590">
          <cell r="A1590">
            <v>83111101</v>
          </cell>
          <cell r="B1590">
            <v>255.24</v>
          </cell>
        </row>
        <row r="1591">
          <cell r="A1591">
            <v>83111201</v>
          </cell>
          <cell r="B1591">
            <v>-15286.62</v>
          </cell>
        </row>
        <row r="1592">
          <cell r="A1592">
            <v>83112000</v>
          </cell>
          <cell r="B1592">
            <v>-2953698.18</v>
          </cell>
        </row>
        <row r="1593">
          <cell r="A1593">
            <v>83113101</v>
          </cell>
          <cell r="B1593">
            <v>300</v>
          </cell>
        </row>
        <row r="1594">
          <cell r="A1594">
            <v>83113201</v>
          </cell>
          <cell r="B1594">
            <v>346.79</v>
          </cell>
        </row>
        <row r="1595">
          <cell r="A1595">
            <v>83114000</v>
          </cell>
          <cell r="B1595">
            <v>0</v>
          </cell>
        </row>
        <row r="1596">
          <cell r="A1596">
            <v>83180000</v>
          </cell>
          <cell r="B1596">
            <v>-1522184.91</v>
          </cell>
        </row>
        <row r="1597">
          <cell r="A1597">
            <v>83210000</v>
          </cell>
          <cell r="B1597">
            <v>3457605.42</v>
          </cell>
        </row>
        <row r="1598">
          <cell r="A1598">
            <v>83211000</v>
          </cell>
          <cell r="B1598">
            <v>-168810384.52000001</v>
          </cell>
        </row>
        <row r="1599">
          <cell r="A1599">
            <v>83211009</v>
          </cell>
          <cell r="B1599">
            <v>-208835.03</v>
          </cell>
        </row>
        <row r="1600">
          <cell r="A1600">
            <v>83212000</v>
          </cell>
          <cell r="B1600">
            <v>-4976010.6399999997</v>
          </cell>
        </row>
        <row r="1601">
          <cell r="A1601">
            <v>83215000</v>
          </cell>
          <cell r="B1601">
            <v>179451.1</v>
          </cell>
        </row>
        <row r="1602">
          <cell r="A1602">
            <v>83300000</v>
          </cell>
          <cell r="B1602">
            <v>2360507.38</v>
          </cell>
        </row>
        <row r="1603">
          <cell r="A1603">
            <v>83310000</v>
          </cell>
          <cell r="B1603">
            <v>-11641560</v>
          </cell>
        </row>
        <row r="1604">
          <cell r="A1604">
            <v>83413133</v>
          </cell>
          <cell r="B1604">
            <v>-6830</v>
          </cell>
        </row>
        <row r="1605">
          <cell r="A1605">
            <v>83434633</v>
          </cell>
          <cell r="B1605">
            <v>-48324.72</v>
          </cell>
        </row>
        <row r="1606">
          <cell r="A1606">
            <v>83436633</v>
          </cell>
          <cell r="B1606">
            <v>-8.48</v>
          </cell>
        </row>
        <row r="1607">
          <cell r="A1607">
            <v>83436733</v>
          </cell>
          <cell r="B1607">
            <v>-453.39</v>
          </cell>
        </row>
        <row r="1608">
          <cell r="A1608">
            <v>83436841</v>
          </cell>
          <cell r="B1608">
            <v>-8031</v>
          </cell>
        </row>
        <row r="1609">
          <cell r="A1609">
            <v>83600000</v>
          </cell>
          <cell r="B1609">
            <v>-1405531.8</v>
          </cell>
        </row>
        <row r="1610">
          <cell r="A1610">
            <v>83601000</v>
          </cell>
          <cell r="B1610">
            <v>-954734.95</v>
          </cell>
        </row>
        <row r="1611">
          <cell r="A1611">
            <v>84022200</v>
          </cell>
          <cell r="B1611">
            <v>-238897.62</v>
          </cell>
        </row>
        <row r="1612">
          <cell r="A1612">
            <v>84022210</v>
          </cell>
          <cell r="B1612">
            <v>-612.48</v>
          </cell>
        </row>
        <row r="1613">
          <cell r="A1613">
            <v>84032200</v>
          </cell>
          <cell r="B1613">
            <v>-573588</v>
          </cell>
        </row>
        <row r="1614">
          <cell r="A1614">
            <v>84032210</v>
          </cell>
          <cell r="B1614">
            <v>-14464.28</v>
          </cell>
        </row>
        <row r="1615">
          <cell r="A1615">
            <v>84042100</v>
          </cell>
          <cell r="B1615">
            <v>-8261637.1860999996</v>
          </cell>
        </row>
        <row r="1616">
          <cell r="A1616">
            <v>84042110</v>
          </cell>
          <cell r="B1616">
            <v>-361490.64</v>
          </cell>
        </row>
        <row r="1617">
          <cell r="A1617">
            <v>84052200</v>
          </cell>
          <cell r="B1617">
            <v>-1335.62</v>
          </cell>
        </row>
        <row r="1618">
          <cell r="A1618">
            <v>84062200</v>
          </cell>
          <cell r="B1618">
            <v>-3053.16</v>
          </cell>
        </row>
        <row r="1619">
          <cell r="A1619">
            <v>84100000</v>
          </cell>
          <cell r="B1619">
            <v>-221769174.72</v>
          </cell>
        </row>
        <row r="1620">
          <cell r="A1620">
            <v>84101000</v>
          </cell>
          <cell r="B1620">
            <v>-573746257.75999999</v>
          </cell>
        </row>
        <row r="1621">
          <cell r="A1621">
            <v>84103000</v>
          </cell>
          <cell r="B1621">
            <v>-0.01</v>
          </cell>
        </row>
        <row r="1622">
          <cell r="A1622">
            <v>84110201</v>
          </cell>
          <cell r="B1622">
            <v>-57210117.530000001</v>
          </cell>
        </row>
        <row r="1623">
          <cell r="A1623">
            <v>84110202</v>
          </cell>
          <cell r="B1623">
            <v>-258001.5</v>
          </cell>
        </row>
        <row r="1624">
          <cell r="A1624">
            <v>84110206</v>
          </cell>
          <cell r="B1624">
            <v>-8274909.5199999996</v>
          </cell>
        </row>
        <row r="1625">
          <cell r="A1625">
            <v>84110207</v>
          </cell>
          <cell r="B1625">
            <v>-30059578.829999998</v>
          </cell>
        </row>
        <row r="1626">
          <cell r="A1626">
            <v>84110211</v>
          </cell>
          <cell r="B1626">
            <v>-369459.12</v>
          </cell>
        </row>
        <row r="1627">
          <cell r="A1627">
            <v>84110213</v>
          </cell>
          <cell r="B1627">
            <v>-108289242.27</v>
          </cell>
        </row>
        <row r="1628">
          <cell r="A1628">
            <v>84110376</v>
          </cell>
          <cell r="B1628">
            <v>-2347.27</v>
          </cell>
        </row>
        <row r="1629">
          <cell r="A1629">
            <v>84110484</v>
          </cell>
          <cell r="B1629">
            <v>-685913.9</v>
          </cell>
        </row>
        <row r="1630">
          <cell r="A1630">
            <v>84110613</v>
          </cell>
          <cell r="B1630">
            <v>-24331044.550000001</v>
          </cell>
        </row>
        <row r="1631">
          <cell r="A1631">
            <v>84110627</v>
          </cell>
          <cell r="B1631">
            <v>-1281145.97</v>
          </cell>
        </row>
        <row r="1632">
          <cell r="A1632">
            <v>84110633</v>
          </cell>
          <cell r="B1632">
            <v>-17980.25</v>
          </cell>
        </row>
        <row r="1633">
          <cell r="A1633">
            <v>84110682</v>
          </cell>
          <cell r="B1633">
            <v>-9251856.5800000001</v>
          </cell>
        </row>
        <row r="1634">
          <cell r="A1634">
            <v>84110696</v>
          </cell>
          <cell r="B1634">
            <v>-47108.43</v>
          </cell>
        </row>
        <row r="1635">
          <cell r="A1635">
            <v>84110781</v>
          </cell>
          <cell r="B1635">
            <v>-46644742.609999999</v>
          </cell>
        </row>
        <row r="1636">
          <cell r="A1636">
            <v>84110784</v>
          </cell>
          <cell r="B1636">
            <v>-116856678.2</v>
          </cell>
        </row>
        <row r="1637">
          <cell r="A1637">
            <v>84110787</v>
          </cell>
          <cell r="B1637">
            <v>-5828508377.0799999</v>
          </cell>
        </row>
        <row r="1638">
          <cell r="A1638">
            <v>84110788</v>
          </cell>
          <cell r="B1638">
            <v>-124206611.77</v>
          </cell>
        </row>
        <row r="1639">
          <cell r="A1639">
            <v>84110789</v>
          </cell>
          <cell r="B1639">
            <v>-2379342225.6799998</v>
          </cell>
        </row>
        <row r="1640">
          <cell r="A1640">
            <v>84110792</v>
          </cell>
          <cell r="B1640">
            <v>-159247836.09999999</v>
          </cell>
        </row>
        <row r="1641">
          <cell r="A1641">
            <v>84110796</v>
          </cell>
          <cell r="B1641">
            <v>-573283764</v>
          </cell>
        </row>
        <row r="1642">
          <cell r="A1642">
            <v>84110797</v>
          </cell>
          <cell r="B1642">
            <v>-3624454896.7399998</v>
          </cell>
        </row>
        <row r="1643">
          <cell r="A1643">
            <v>84110798</v>
          </cell>
          <cell r="B1643">
            <v>-455789637.22000003</v>
          </cell>
        </row>
        <row r="1644">
          <cell r="A1644">
            <v>84110978</v>
          </cell>
          <cell r="B1644">
            <v>-10026957180.299999</v>
          </cell>
        </row>
        <row r="1645">
          <cell r="A1645">
            <v>84110985</v>
          </cell>
          <cell r="B1645">
            <v>-953.67</v>
          </cell>
        </row>
        <row r="1646">
          <cell r="A1646">
            <v>84111000</v>
          </cell>
          <cell r="B1646">
            <v>-62066410.549999997</v>
          </cell>
        </row>
        <row r="1647">
          <cell r="A1647">
            <v>84112000</v>
          </cell>
          <cell r="B1647">
            <v>2257.2199999999998</v>
          </cell>
        </row>
        <row r="1648">
          <cell r="A1648">
            <v>84120100</v>
          </cell>
          <cell r="B1648">
            <v>13820339.939999999</v>
          </cell>
        </row>
        <row r="1649">
          <cell r="A1649">
            <v>84120200</v>
          </cell>
          <cell r="B1649">
            <v>20933623.52</v>
          </cell>
        </row>
        <row r="1650">
          <cell r="A1650">
            <v>84122100</v>
          </cell>
          <cell r="B1650">
            <v>-78933366.700000003</v>
          </cell>
        </row>
        <row r="1651">
          <cell r="A1651">
            <v>84122210</v>
          </cell>
          <cell r="B1651">
            <v>-105736591.3</v>
          </cell>
        </row>
        <row r="1652">
          <cell r="A1652">
            <v>84122220</v>
          </cell>
          <cell r="B1652">
            <v>-211190972.75999999</v>
          </cell>
        </row>
        <row r="1653">
          <cell r="A1653">
            <v>84129100</v>
          </cell>
          <cell r="B1653">
            <v>113092.71</v>
          </cell>
        </row>
        <row r="1654">
          <cell r="A1654">
            <v>84129200</v>
          </cell>
          <cell r="B1654">
            <v>37369.599999999999</v>
          </cell>
        </row>
        <row r="1655">
          <cell r="A1655">
            <v>84130000</v>
          </cell>
          <cell r="B1655">
            <v>22116112.460000001</v>
          </cell>
        </row>
        <row r="1656">
          <cell r="A1656">
            <v>84131000</v>
          </cell>
          <cell r="B1656">
            <v>3505505.7</v>
          </cell>
        </row>
        <row r="1657">
          <cell r="A1657">
            <v>84213100</v>
          </cell>
          <cell r="B1657">
            <v>-25702485.02</v>
          </cell>
        </row>
        <row r="1658">
          <cell r="A1658">
            <v>84213200</v>
          </cell>
          <cell r="B1658">
            <v>-36802770.25</v>
          </cell>
        </row>
        <row r="1659">
          <cell r="A1659">
            <v>84213300</v>
          </cell>
          <cell r="B1659">
            <v>-20588287.640000001</v>
          </cell>
        </row>
        <row r="1660">
          <cell r="A1660">
            <v>84213400</v>
          </cell>
          <cell r="B1660">
            <v>-1019622.34</v>
          </cell>
        </row>
        <row r="1661">
          <cell r="A1661">
            <v>84220410</v>
          </cell>
          <cell r="B1661">
            <v>-7011563.3499999996</v>
          </cell>
        </row>
        <row r="1662">
          <cell r="A1662">
            <v>84220420</v>
          </cell>
          <cell r="B1662">
            <v>-520242.97</v>
          </cell>
        </row>
        <row r="1663">
          <cell r="A1663">
            <v>84222100</v>
          </cell>
          <cell r="B1663">
            <v>-1053804800.36</v>
          </cell>
        </row>
        <row r="1664">
          <cell r="A1664">
            <v>84222109</v>
          </cell>
          <cell r="B1664">
            <v>-842954.04</v>
          </cell>
        </row>
        <row r="1665">
          <cell r="A1665">
            <v>84222500</v>
          </cell>
          <cell r="B1665">
            <v>42685143.450000003</v>
          </cell>
        </row>
        <row r="1666">
          <cell r="A1666">
            <v>84223100</v>
          </cell>
          <cell r="B1666">
            <v>1112895.3400000001</v>
          </cell>
        </row>
        <row r="1667">
          <cell r="A1667">
            <v>84223200</v>
          </cell>
          <cell r="B1667">
            <v>9427040.6699999999</v>
          </cell>
        </row>
        <row r="1668">
          <cell r="A1668">
            <v>84223300</v>
          </cell>
          <cell r="B1668">
            <v>-25398584.77</v>
          </cell>
        </row>
        <row r="1669">
          <cell r="A1669">
            <v>84223400</v>
          </cell>
          <cell r="B1669">
            <v>96242.34</v>
          </cell>
        </row>
        <row r="1670">
          <cell r="A1670">
            <v>84225200</v>
          </cell>
          <cell r="B1670">
            <v>163028.66</v>
          </cell>
        </row>
        <row r="1671">
          <cell r="A1671">
            <v>84225611</v>
          </cell>
          <cell r="B1671">
            <v>5046.3599999999997</v>
          </cell>
        </row>
        <row r="1672">
          <cell r="A1672">
            <v>84230321</v>
          </cell>
          <cell r="B1672">
            <v>-4940980.82</v>
          </cell>
        </row>
        <row r="1673">
          <cell r="A1673">
            <v>84230410</v>
          </cell>
          <cell r="B1673">
            <v>-65454512.810000002</v>
          </cell>
        </row>
        <row r="1674">
          <cell r="A1674">
            <v>84230420</v>
          </cell>
          <cell r="B1674">
            <v>-55670273.759999998</v>
          </cell>
        </row>
        <row r="1675">
          <cell r="A1675">
            <v>84233100</v>
          </cell>
          <cell r="B1675">
            <v>-1374355.78</v>
          </cell>
        </row>
        <row r="1676">
          <cell r="A1676">
            <v>84233200</v>
          </cell>
          <cell r="B1676">
            <v>-10792884.27</v>
          </cell>
        </row>
        <row r="1677">
          <cell r="A1677">
            <v>84233300</v>
          </cell>
          <cell r="B1677">
            <v>-23013497.91</v>
          </cell>
        </row>
        <row r="1678">
          <cell r="A1678">
            <v>84233400</v>
          </cell>
          <cell r="B1678">
            <v>-5387370.5</v>
          </cell>
        </row>
        <row r="1679">
          <cell r="A1679">
            <v>84241100</v>
          </cell>
          <cell r="B1679">
            <v>-243225.29</v>
          </cell>
        </row>
        <row r="1680">
          <cell r="A1680">
            <v>84242100</v>
          </cell>
          <cell r="B1680">
            <v>-26849008.870000001</v>
          </cell>
        </row>
        <row r="1681">
          <cell r="A1681">
            <v>84242500</v>
          </cell>
          <cell r="B1681">
            <v>-76409269.019999996</v>
          </cell>
        </row>
        <row r="1682">
          <cell r="A1682">
            <v>84252100</v>
          </cell>
          <cell r="B1682">
            <v>-485924355.27999997</v>
          </cell>
        </row>
        <row r="1683">
          <cell r="A1683">
            <v>84252109</v>
          </cell>
          <cell r="B1683">
            <v>-124927988.01000001</v>
          </cell>
        </row>
        <row r="1684">
          <cell r="A1684">
            <v>84252500</v>
          </cell>
          <cell r="B1684">
            <v>-14625085.49</v>
          </cell>
        </row>
        <row r="1685">
          <cell r="A1685">
            <v>84283200</v>
          </cell>
          <cell r="B1685">
            <v>-40932.339999999997</v>
          </cell>
        </row>
        <row r="1686">
          <cell r="A1686">
            <v>84290410</v>
          </cell>
          <cell r="B1686">
            <v>13812.44</v>
          </cell>
        </row>
        <row r="1687">
          <cell r="A1687">
            <v>84292100</v>
          </cell>
          <cell r="B1687">
            <v>-87087.79</v>
          </cell>
        </row>
        <row r="1688">
          <cell r="A1688">
            <v>84292200</v>
          </cell>
          <cell r="B1688">
            <v>0</v>
          </cell>
        </row>
        <row r="1689">
          <cell r="A1689">
            <v>84292500</v>
          </cell>
          <cell r="B1689">
            <v>-633.5</v>
          </cell>
        </row>
        <row r="1690">
          <cell r="A1690">
            <v>84293100</v>
          </cell>
          <cell r="B1690">
            <v>-8238.83</v>
          </cell>
        </row>
        <row r="1691">
          <cell r="A1691">
            <v>84293200</v>
          </cell>
          <cell r="B1691">
            <v>31979.63</v>
          </cell>
        </row>
        <row r="1692">
          <cell r="A1692">
            <v>84295200</v>
          </cell>
          <cell r="B1692">
            <v>1683.64</v>
          </cell>
        </row>
        <row r="1693">
          <cell r="A1693">
            <v>84729201</v>
          </cell>
          <cell r="B1693">
            <v>-31184.2</v>
          </cell>
        </row>
        <row r="1694">
          <cell r="A1694">
            <v>84759000</v>
          </cell>
          <cell r="B1694">
            <v>-7443.09</v>
          </cell>
        </row>
        <row r="1695">
          <cell r="A1695">
            <v>84790100</v>
          </cell>
          <cell r="B1695">
            <v>-629826.05000000005</v>
          </cell>
        </row>
        <row r="1696">
          <cell r="A1696">
            <v>84799100</v>
          </cell>
          <cell r="B1696">
            <v>-26509.4</v>
          </cell>
        </row>
        <row r="1697">
          <cell r="A1697">
            <v>84799106</v>
          </cell>
          <cell r="B1697">
            <v>-72153.38</v>
          </cell>
        </row>
        <row r="1698">
          <cell r="A1698">
            <v>84810000</v>
          </cell>
          <cell r="B1698">
            <v>-903477.87</v>
          </cell>
        </row>
        <row r="1699">
          <cell r="A1699">
            <v>85400000</v>
          </cell>
          <cell r="B1699">
            <v>-6589.92</v>
          </cell>
        </row>
        <row r="1700">
          <cell r="A1700">
            <v>85401010</v>
          </cell>
          <cell r="B1700">
            <v>-240958.09</v>
          </cell>
        </row>
        <row r="1701">
          <cell r="A1701">
            <v>85401020</v>
          </cell>
          <cell r="B1701">
            <v>-8694.27</v>
          </cell>
        </row>
        <row r="1702">
          <cell r="A1702">
            <v>85401030</v>
          </cell>
          <cell r="B1702">
            <v>-265.68</v>
          </cell>
        </row>
        <row r="1703">
          <cell r="A1703">
            <v>85401040</v>
          </cell>
          <cell r="B1703">
            <v>-503089.42</v>
          </cell>
        </row>
        <row r="1704">
          <cell r="A1704">
            <v>85402030</v>
          </cell>
          <cell r="B1704">
            <v>-320</v>
          </cell>
        </row>
        <row r="1705">
          <cell r="A1705">
            <v>85404010</v>
          </cell>
          <cell r="B1705">
            <v>-4976705.08</v>
          </cell>
        </row>
        <row r="1706">
          <cell r="A1706">
            <v>85404020</v>
          </cell>
          <cell r="B1706">
            <v>-30753.86</v>
          </cell>
        </row>
        <row r="1707">
          <cell r="A1707">
            <v>85405000</v>
          </cell>
          <cell r="B1707">
            <v>0</v>
          </cell>
        </row>
        <row r="1708">
          <cell r="A1708">
            <v>85720000</v>
          </cell>
          <cell r="B1708">
            <v>0</v>
          </cell>
        </row>
        <row r="1709">
          <cell r="A1709">
            <v>85720200</v>
          </cell>
          <cell r="B1709">
            <v>-847792.12</v>
          </cell>
        </row>
        <row r="1710">
          <cell r="A1710">
            <v>85720400</v>
          </cell>
          <cell r="B1710">
            <v>461416.78</v>
          </cell>
        </row>
        <row r="1711">
          <cell r="A1711">
            <v>85720600</v>
          </cell>
          <cell r="B1711">
            <v>-117.59</v>
          </cell>
        </row>
        <row r="1712">
          <cell r="A1712">
            <v>85720900</v>
          </cell>
          <cell r="B1712">
            <v>-2168436.36</v>
          </cell>
        </row>
        <row r="1713">
          <cell r="A1713">
            <v>85721100</v>
          </cell>
          <cell r="B1713">
            <v>-10507</v>
          </cell>
        </row>
        <row r="1714">
          <cell r="A1714">
            <v>85721300</v>
          </cell>
          <cell r="B1714">
            <v>-3151965.57</v>
          </cell>
        </row>
        <row r="1715">
          <cell r="A1715">
            <v>85721500</v>
          </cell>
          <cell r="B1715">
            <v>9761683.2300000004</v>
          </cell>
        </row>
        <row r="1716">
          <cell r="A1716">
            <v>85721700</v>
          </cell>
          <cell r="B1716">
            <v>-29998.5</v>
          </cell>
        </row>
        <row r="1717">
          <cell r="A1717">
            <v>85721900</v>
          </cell>
          <cell r="B1717">
            <v>-111965.09</v>
          </cell>
        </row>
        <row r="1718">
          <cell r="A1718">
            <v>85722000</v>
          </cell>
          <cell r="B1718">
            <v>-621516.77</v>
          </cell>
        </row>
        <row r="1719">
          <cell r="A1719">
            <v>85722100</v>
          </cell>
          <cell r="B1719">
            <v>-707524.08</v>
          </cell>
        </row>
        <row r="1720">
          <cell r="A1720">
            <v>85722300</v>
          </cell>
          <cell r="B1720">
            <v>-942952.5</v>
          </cell>
        </row>
        <row r="1721">
          <cell r="A1721">
            <v>85723000</v>
          </cell>
          <cell r="B1721">
            <v>-12994375</v>
          </cell>
        </row>
        <row r="1722">
          <cell r="A1722">
            <v>85723001</v>
          </cell>
          <cell r="B1722">
            <v>-43923.14</v>
          </cell>
        </row>
        <row r="1723">
          <cell r="A1723">
            <v>85723007</v>
          </cell>
          <cell r="B1723">
            <v>-114349.89</v>
          </cell>
        </row>
        <row r="1724">
          <cell r="A1724">
            <v>85723017</v>
          </cell>
          <cell r="B1724">
            <v>-11630.33</v>
          </cell>
        </row>
        <row r="1725">
          <cell r="A1725">
            <v>85723021</v>
          </cell>
          <cell r="B1725">
            <v>-26473.05</v>
          </cell>
        </row>
        <row r="1726">
          <cell r="A1726">
            <v>85723022</v>
          </cell>
          <cell r="B1726">
            <v>-1022705.62</v>
          </cell>
        </row>
        <row r="1727">
          <cell r="A1727">
            <v>85723023</v>
          </cell>
          <cell r="B1727">
            <v>-9382.15</v>
          </cell>
        </row>
        <row r="1728">
          <cell r="A1728">
            <v>85723025</v>
          </cell>
          <cell r="B1728">
            <v>-382510.84</v>
          </cell>
        </row>
        <row r="1729">
          <cell r="A1729">
            <v>85723026</v>
          </cell>
          <cell r="B1729">
            <v>-1321.91</v>
          </cell>
        </row>
        <row r="1730">
          <cell r="A1730">
            <v>85723028</v>
          </cell>
          <cell r="B1730">
            <v>-1781675.16</v>
          </cell>
        </row>
        <row r="1731">
          <cell r="A1731">
            <v>85723030</v>
          </cell>
          <cell r="B1731">
            <v>-59919.45</v>
          </cell>
        </row>
        <row r="1732">
          <cell r="A1732">
            <v>85723031</v>
          </cell>
          <cell r="B1732">
            <v>-1042039.1</v>
          </cell>
        </row>
        <row r="1733">
          <cell r="A1733">
            <v>85723055</v>
          </cell>
          <cell r="B1733">
            <v>-221432.4</v>
          </cell>
        </row>
        <row r="1734">
          <cell r="A1734">
            <v>85723056</v>
          </cell>
          <cell r="B1734">
            <v>-92053</v>
          </cell>
        </row>
        <row r="1735">
          <cell r="A1735">
            <v>85723057</v>
          </cell>
          <cell r="B1735">
            <v>-4236.62</v>
          </cell>
        </row>
        <row r="1736">
          <cell r="A1736">
            <v>85723077</v>
          </cell>
          <cell r="B1736">
            <v>-6177.61</v>
          </cell>
        </row>
        <row r="1737">
          <cell r="A1737">
            <v>85730100</v>
          </cell>
          <cell r="B1737">
            <v>-1774910</v>
          </cell>
        </row>
        <row r="1738">
          <cell r="A1738">
            <v>85740000</v>
          </cell>
          <cell r="B1738">
            <v>0</v>
          </cell>
        </row>
        <row r="1739">
          <cell r="A1739">
            <v>85740300</v>
          </cell>
          <cell r="B1739">
            <v>9488.25</v>
          </cell>
        </row>
        <row r="1740">
          <cell r="A1740">
            <v>85740400</v>
          </cell>
          <cell r="B1740">
            <v>16788.77</v>
          </cell>
        </row>
        <row r="1741">
          <cell r="A1741">
            <v>85740900</v>
          </cell>
          <cell r="B1741">
            <v>-173193.48</v>
          </cell>
        </row>
        <row r="1742">
          <cell r="A1742">
            <v>85741500</v>
          </cell>
          <cell r="B1742">
            <v>109972.36</v>
          </cell>
        </row>
        <row r="1743">
          <cell r="A1743">
            <v>85741600</v>
          </cell>
          <cell r="B1743">
            <v>6383.72</v>
          </cell>
        </row>
        <row r="1744">
          <cell r="A1744">
            <v>85741800</v>
          </cell>
          <cell r="B1744">
            <v>-3674789.08</v>
          </cell>
        </row>
        <row r="1745">
          <cell r="A1745">
            <v>85742000</v>
          </cell>
          <cell r="B1745">
            <v>-2422934.2799999998</v>
          </cell>
        </row>
        <row r="1746">
          <cell r="A1746">
            <v>85742600</v>
          </cell>
          <cell r="B1746">
            <v>-15205.16</v>
          </cell>
        </row>
        <row r="1747">
          <cell r="A1747">
            <v>85743600</v>
          </cell>
          <cell r="B1747">
            <v>153.31</v>
          </cell>
        </row>
        <row r="1748">
          <cell r="A1748">
            <v>85743900</v>
          </cell>
          <cell r="B1748">
            <v>-1703081.38</v>
          </cell>
        </row>
        <row r="1749">
          <cell r="A1749">
            <v>85744000</v>
          </cell>
          <cell r="B1749">
            <v>-6880.18</v>
          </cell>
        </row>
        <row r="1750">
          <cell r="A1750">
            <v>85744100</v>
          </cell>
          <cell r="B1750">
            <v>-4329</v>
          </cell>
        </row>
        <row r="1751">
          <cell r="A1751">
            <v>85744200</v>
          </cell>
          <cell r="B1751">
            <v>-44072.98</v>
          </cell>
        </row>
        <row r="1752">
          <cell r="A1752">
            <v>85744700</v>
          </cell>
          <cell r="B1752">
            <v>-765781.45</v>
          </cell>
        </row>
        <row r="1753">
          <cell r="A1753">
            <v>85744900</v>
          </cell>
          <cell r="B1753">
            <v>-4963843.9000000004</v>
          </cell>
        </row>
        <row r="1754">
          <cell r="A1754">
            <v>85745100</v>
          </cell>
          <cell r="B1754">
            <v>-4561464.18</v>
          </cell>
        </row>
        <row r="1755">
          <cell r="A1755">
            <v>85745200</v>
          </cell>
          <cell r="B1755">
            <v>-12129845.199999999</v>
          </cell>
        </row>
        <row r="1756">
          <cell r="A1756">
            <v>85745300</v>
          </cell>
          <cell r="B1756">
            <v>-5674111.4000000004</v>
          </cell>
        </row>
        <row r="1757">
          <cell r="A1757">
            <v>85747000</v>
          </cell>
          <cell r="B1757">
            <v>-853483.23</v>
          </cell>
        </row>
        <row r="1758">
          <cell r="A1758">
            <v>85747100</v>
          </cell>
          <cell r="B1758">
            <v>-105691.04</v>
          </cell>
        </row>
        <row r="1759">
          <cell r="A1759">
            <v>85747200</v>
          </cell>
          <cell r="B1759">
            <v>-14763.73</v>
          </cell>
        </row>
        <row r="1760">
          <cell r="A1760">
            <v>85747400</v>
          </cell>
          <cell r="B1760">
            <v>-313636.56</v>
          </cell>
        </row>
        <row r="1761">
          <cell r="A1761">
            <v>85747800</v>
          </cell>
          <cell r="B1761">
            <v>-4921.68</v>
          </cell>
        </row>
        <row r="1762">
          <cell r="A1762">
            <v>85747900</v>
          </cell>
          <cell r="B1762">
            <v>-959.16</v>
          </cell>
        </row>
        <row r="1763">
          <cell r="A1763">
            <v>85748000</v>
          </cell>
          <cell r="B1763">
            <v>-1452931.21</v>
          </cell>
        </row>
        <row r="1764">
          <cell r="A1764">
            <v>85748100</v>
          </cell>
          <cell r="B1764">
            <v>-7071.54</v>
          </cell>
        </row>
        <row r="1765">
          <cell r="A1765">
            <v>85748200</v>
          </cell>
          <cell r="B1765">
            <v>-494137</v>
          </cell>
        </row>
        <row r="1766">
          <cell r="A1766">
            <v>85748300</v>
          </cell>
          <cell r="B1766">
            <v>-6487.75</v>
          </cell>
        </row>
        <row r="1767">
          <cell r="A1767">
            <v>85748400</v>
          </cell>
          <cell r="B1767">
            <v>-949.64</v>
          </cell>
        </row>
        <row r="1768">
          <cell r="A1768">
            <v>85748500</v>
          </cell>
          <cell r="B1768">
            <v>-69335.960000000006</v>
          </cell>
        </row>
        <row r="1769">
          <cell r="A1769">
            <v>85748600</v>
          </cell>
          <cell r="B1769">
            <v>-542.86</v>
          </cell>
        </row>
        <row r="1770">
          <cell r="A1770">
            <v>85760200</v>
          </cell>
          <cell r="B1770">
            <v>-106909.64</v>
          </cell>
        </row>
        <row r="1771">
          <cell r="A1771">
            <v>85760300</v>
          </cell>
          <cell r="B1771">
            <v>-224.71</v>
          </cell>
        </row>
        <row r="1772">
          <cell r="A1772">
            <v>85760500</v>
          </cell>
          <cell r="B1772">
            <v>-671973.68</v>
          </cell>
        </row>
        <row r="1773">
          <cell r="A1773">
            <v>85761000</v>
          </cell>
          <cell r="B1773">
            <v>-55000</v>
          </cell>
        </row>
        <row r="1774">
          <cell r="A1774">
            <v>85761100</v>
          </cell>
          <cell r="B1774">
            <v>-6387.8</v>
          </cell>
        </row>
        <row r="1775">
          <cell r="A1775">
            <v>85761200</v>
          </cell>
          <cell r="B1775">
            <v>-143805</v>
          </cell>
        </row>
        <row r="1776">
          <cell r="A1776">
            <v>85761300</v>
          </cell>
          <cell r="B1776">
            <v>-2227.5300000000002</v>
          </cell>
        </row>
        <row r="1777">
          <cell r="A1777">
            <v>85765000</v>
          </cell>
          <cell r="B1777">
            <v>-92722.8</v>
          </cell>
        </row>
        <row r="1778">
          <cell r="A1778">
            <v>85770000</v>
          </cell>
          <cell r="B1778">
            <v>0</v>
          </cell>
        </row>
        <row r="1779">
          <cell r="A1779">
            <v>85770100</v>
          </cell>
          <cell r="B1779">
            <v>-20160.78</v>
          </cell>
        </row>
        <row r="1780">
          <cell r="A1780">
            <v>85770200</v>
          </cell>
          <cell r="B1780">
            <v>-13291923.9</v>
          </cell>
        </row>
        <row r="1781">
          <cell r="A1781">
            <v>85780000</v>
          </cell>
          <cell r="B1781">
            <v>-14014.9</v>
          </cell>
        </row>
        <row r="1782">
          <cell r="A1782">
            <v>85780100</v>
          </cell>
          <cell r="B1782">
            <v>-3960</v>
          </cell>
        </row>
        <row r="1783">
          <cell r="A1783">
            <v>85780200</v>
          </cell>
          <cell r="B1783">
            <v>-245133.2</v>
          </cell>
        </row>
        <row r="1784">
          <cell r="A1784">
            <v>85780300</v>
          </cell>
          <cell r="B1784">
            <v>-4500</v>
          </cell>
        </row>
        <row r="1785">
          <cell r="A1785">
            <v>85790000</v>
          </cell>
          <cell r="B1785">
            <v>0</v>
          </cell>
        </row>
        <row r="1786">
          <cell r="A1786">
            <v>85790100</v>
          </cell>
          <cell r="B1786">
            <v>-1598923.88</v>
          </cell>
        </row>
        <row r="1787">
          <cell r="A1787">
            <v>85790200</v>
          </cell>
          <cell r="B1787">
            <v>-38256861.119999997</v>
          </cell>
        </row>
        <row r="1788">
          <cell r="A1788">
            <v>85790400</v>
          </cell>
          <cell r="B1788">
            <v>-972185.1</v>
          </cell>
        </row>
        <row r="1789">
          <cell r="A1789">
            <v>85800000</v>
          </cell>
          <cell r="B1789">
            <v>0</v>
          </cell>
        </row>
        <row r="1790">
          <cell r="A1790">
            <v>85802003</v>
          </cell>
          <cell r="B1790">
            <v>-107881842</v>
          </cell>
        </row>
        <row r="1791">
          <cell r="A1791">
            <v>85802013</v>
          </cell>
          <cell r="B1791">
            <v>-64040361.009999998</v>
          </cell>
        </row>
        <row r="1792">
          <cell r="A1792">
            <v>85802103</v>
          </cell>
          <cell r="B1792">
            <v>-1901447</v>
          </cell>
        </row>
        <row r="1793">
          <cell r="A1793">
            <v>85804003</v>
          </cell>
          <cell r="B1793">
            <v>-41884.31</v>
          </cell>
        </row>
        <row r="1794">
          <cell r="A1794">
            <v>85804013</v>
          </cell>
          <cell r="B1794">
            <v>-2400</v>
          </cell>
        </row>
        <row r="1795">
          <cell r="A1795">
            <v>85804113</v>
          </cell>
          <cell r="B1795">
            <v>-7825058.4199999999</v>
          </cell>
        </row>
        <row r="1796">
          <cell r="A1796">
            <v>85805013</v>
          </cell>
          <cell r="B1796">
            <v>-559025.65</v>
          </cell>
        </row>
        <row r="1797">
          <cell r="A1797">
            <v>85806003</v>
          </cell>
          <cell r="B1797">
            <v>-18821253.809999999</v>
          </cell>
        </row>
        <row r="1798">
          <cell r="A1798">
            <v>85806013</v>
          </cell>
          <cell r="B1798">
            <v>-9093147.2599999998</v>
          </cell>
        </row>
        <row r="1799">
          <cell r="A1799">
            <v>85806103</v>
          </cell>
          <cell r="B1799">
            <v>-304232</v>
          </cell>
        </row>
        <row r="1800">
          <cell r="A1800">
            <v>85808003</v>
          </cell>
          <cell r="B1800">
            <v>-6156331.5800000001</v>
          </cell>
        </row>
        <row r="1801">
          <cell r="A1801">
            <v>85808013</v>
          </cell>
          <cell r="B1801">
            <v>-20832372.960000001</v>
          </cell>
        </row>
        <row r="1802">
          <cell r="A1802">
            <v>85808113</v>
          </cell>
          <cell r="B1802">
            <v>-13726.79</v>
          </cell>
        </row>
        <row r="1803">
          <cell r="A1803">
            <v>85809003</v>
          </cell>
          <cell r="B1803">
            <v>-1044518.23</v>
          </cell>
        </row>
        <row r="1804">
          <cell r="A1804">
            <v>85809013</v>
          </cell>
          <cell r="B1804">
            <v>-4139555.9</v>
          </cell>
        </row>
        <row r="1805">
          <cell r="A1805">
            <v>85810003</v>
          </cell>
          <cell r="B1805">
            <v>-4139.83</v>
          </cell>
        </row>
        <row r="1806">
          <cell r="A1806">
            <v>85810013</v>
          </cell>
          <cell r="B1806">
            <v>-29123.56</v>
          </cell>
        </row>
        <row r="1807">
          <cell r="A1807">
            <v>85812003</v>
          </cell>
          <cell r="B1807">
            <v>-448401.65</v>
          </cell>
        </row>
        <row r="1808">
          <cell r="A1808">
            <v>85812013</v>
          </cell>
          <cell r="B1808">
            <v>-199193.3</v>
          </cell>
        </row>
        <row r="1809">
          <cell r="A1809">
            <v>85815013</v>
          </cell>
          <cell r="B1809">
            <v>-4174.38</v>
          </cell>
        </row>
        <row r="1810">
          <cell r="A1810">
            <v>85816003</v>
          </cell>
          <cell r="B1810">
            <v>-81094.149999999994</v>
          </cell>
        </row>
        <row r="1811">
          <cell r="A1811">
            <v>85816013</v>
          </cell>
          <cell r="B1811">
            <v>-38802.89</v>
          </cell>
        </row>
        <row r="1812">
          <cell r="A1812">
            <v>85818003</v>
          </cell>
          <cell r="B1812">
            <v>-25873.91</v>
          </cell>
        </row>
        <row r="1813">
          <cell r="A1813">
            <v>85818013</v>
          </cell>
          <cell r="B1813">
            <v>-192562.92</v>
          </cell>
        </row>
        <row r="1814">
          <cell r="A1814">
            <v>85819013</v>
          </cell>
          <cell r="B1814">
            <v>-1031.6199999999999</v>
          </cell>
        </row>
        <row r="1815">
          <cell r="A1815">
            <v>85820363</v>
          </cell>
          <cell r="B1815">
            <v>-419772.15</v>
          </cell>
        </row>
        <row r="1816">
          <cell r="A1816">
            <v>85821003</v>
          </cell>
          <cell r="B1816">
            <v>-4312300.07</v>
          </cell>
        </row>
        <row r="1817">
          <cell r="A1817">
            <v>85823003</v>
          </cell>
          <cell r="B1817">
            <v>-459.2</v>
          </cell>
        </row>
        <row r="1818">
          <cell r="A1818">
            <v>85825003</v>
          </cell>
          <cell r="B1818">
            <v>-237885</v>
          </cell>
        </row>
        <row r="1819">
          <cell r="A1819">
            <v>85827003</v>
          </cell>
          <cell r="B1819">
            <v>-1334548.69</v>
          </cell>
        </row>
        <row r="1820">
          <cell r="A1820">
            <v>85828003</v>
          </cell>
          <cell r="B1820">
            <v>-4574977.3</v>
          </cell>
        </row>
        <row r="1821">
          <cell r="A1821">
            <v>85828013</v>
          </cell>
          <cell r="B1821">
            <v>-1217850.25</v>
          </cell>
        </row>
        <row r="1822">
          <cell r="A1822">
            <v>85829003</v>
          </cell>
          <cell r="B1822">
            <v>-16618755.15</v>
          </cell>
        </row>
        <row r="1823">
          <cell r="A1823">
            <v>85830003</v>
          </cell>
          <cell r="B1823">
            <v>-1392708.41</v>
          </cell>
        </row>
        <row r="1824">
          <cell r="A1824">
            <v>85831003</v>
          </cell>
          <cell r="B1824">
            <v>-552310.27</v>
          </cell>
        </row>
        <row r="1825">
          <cell r="A1825">
            <v>85832013</v>
          </cell>
          <cell r="B1825">
            <v>-54289.73</v>
          </cell>
        </row>
        <row r="1826">
          <cell r="A1826">
            <v>85832023</v>
          </cell>
          <cell r="B1826">
            <v>-13216900.550000001</v>
          </cell>
        </row>
        <row r="1827">
          <cell r="A1827">
            <v>85833003</v>
          </cell>
          <cell r="B1827">
            <v>-2589836.85</v>
          </cell>
        </row>
        <row r="1828">
          <cell r="A1828">
            <v>85834003</v>
          </cell>
          <cell r="B1828">
            <v>-170798.22</v>
          </cell>
        </row>
        <row r="1829">
          <cell r="A1829">
            <v>85835013</v>
          </cell>
          <cell r="B1829">
            <v>-259604.97</v>
          </cell>
        </row>
        <row r="1830">
          <cell r="A1830">
            <v>85835033</v>
          </cell>
          <cell r="B1830">
            <v>-82317</v>
          </cell>
        </row>
        <row r="1831">
          <cell r="A1831">
            <v>85835043</v>
          </cell>
          <cell r="B1831">
            <v>-1195225.8899999999</v>
          </cell>
        </row>
        <row r="1832">
          <cell r="A1832">
            <v>85837003</v>
          </cell>
          <cell r="B1832">
            <v>-1472142.05</v>
          </cell>
        </row>
        <row r="1833">
          <cell r="A1833">
            <v>85838003</v>
          </cell>
          <cell r="B1833">
            <v>-317858.46000000002</v>
          </cell>
        </row>
        <row r="1834">
          <cell r="A1834">
            <v>85840000</v>
          </cell>
          <cell r="B1834">
            <v>-66533.5</v>
          </cell>
        </row>
        <row r="1835">
          <cell r="A1835">
            <v>85845003</v>
          </cell>
          <cell r="B1835">
            <v>-1580722.11</v>
          </cell>
        </row>
        <row r="1836">
          <cell r="A1836">
            <v>85847013</v>
          </cell>
          <cell r="B1836">
            <v>-24815</v>
          </cell>
        </row>
        <row r="1837">
          <cell r="A1837">
            <v>85847023</v>
          </cell>
          <cell r="B1837">
            <v>-75164.350000000006</v>
          </cell>
        </row>
        <row r="1838">
          <cell r="A1838">
            <v>85857013</v>
          </cell>
          <cell r="B1838">
            <v>-5268311.5999999996</v>
          </cell>
        </row>
        <row r="1839">
          <cell r="A1839">
            <v>85890000</v>
          </cell>
          <cell r="B1839">
            <v>-199807522.08000001</v>
          </cell>
        </row>
        <row r="1840">
          <cell r="A1840">
            <v>85899110</v>
          </cell>
          <cell r="B1840">
            <v>-70735.98</v>
          </cell>
        </row>
        <row r="1841">
          <cell r="A1841">
            <v>86020100</v>
          </cell>
          <cell r="B1841">
            <v>-1754583.14</v>
          </cell>
        </row>
        <row r="1842">
          <cell r="A1842">
            <v>86020110</v>
          </cell>
          <cell r="B1842">
            <v>-640203.30000000005</v>
          </cell>
        </row>
        <row r="1843">
          <cell r="A1843">
            <v>86020210</v>
          </cell>
          <cell r="B1843">
            <v>-694.96</v>
          </cell>
        </row>
        <row r="1844">
          <cell r="A1844">
            <v>86020211</v>
          </cell>
          <cell r="B1844">
            <v>-9168.58</v>
          </cell>
        </row>
        <row r="1845">
          <cell r="A1845">
            <v>86021200</v>
          </cell>
          <cell r="B1845">
            <v>-269136.90999999997</v>
          </cell>
        </row>
        <row r="1846">
          <cell r="A1846">
            <v>86024100</v>
          </cell>
          <cell r="B1846">
            <v>-947501.25</v>
          </cell>
        </row>
        <row r="1847">
          <cell r="A1847">
            <v>86024101</v>
          </cell>
          <cell r="B1847">
            <v>0.79</v>
          </cell>
        </row>
        <row r="1848">
          <cell r="A1848">
            <v>86024110</v>
          </cell>
          <cell r="B1848">
            <v>-629770.49</v>
          </cell>
        </row>
        <row r="1849">
          <cell r="A1849">
            <v>86024111</v>
          </cell>
          <cell r="B1849">
            <v>-52758.29</v>
          </cell>
        </row>
        <row r="1850">
          <cell r="A1850">
            <v>86024300</v>
          </cell>
          <cell r="B1850">
            <v>-104899.15</v>
          </cell>
        </row>
        <row r="1851">
          <cell r="A1851">
            <v>86024310</v>
          </cell>
          <cell r="B1851">
            <v>-75.760000000000005</v>
          </cell>
        </row>
        <row r="1852">
          <cell r="A1852">
            <v>86024400</v>
          </cell>
          <cell r="B1852">
            <v>-66781.350000000006</v>
          </cell>
        </row>
        <row r="1853">
          <cell r="A1853">
            <v>86024410</v>
          </cell>
          <cell r="B1853">
            <v>-53964.69</v>
          </cell>
        </row>
        <row r="1854">
          <cell r="A1854">
            <v>86024500</v>
          </cell>
          <cell r="B1854">
            <v>-336368.05</v>
          </cell>
        </row>
        <row r="1855">
          <cell r="A1855">
            <v>86024510</v>
          </cell>
          <cell r="B1855">
            <v>-881517.55</v>
          </cell>
        </row>
        <row r="1856">
          <cell r="A1856">
            <v>86026100</v>
          </cell>
          <cell r="B1856">
            <v>-437908.93</v>
          </cell>
        </row>
        <row r="1857">
          <cell r="A1857">
            <v>86026110</v>
          </cell>
          <cell r="B1857">
            <v>-24114.76</v>
          </cell>
        </row>
        <row r="1858">
          <cell r="A1858">
            <v>86026210</v>
          </cell>
          <cell r="B1858">
            <v>-1097.26</v>
          </cell>
        </row>
        <row r="1859">
          <cell r="A1859">
            <v>86026300</v>
          </cell>
          <cell r="B1859">
            <v>-1130345.1100000001</v>
          </cell>
        </row>
        <row r="1860">
          <cell r="A1860">
            <v>86026301</v>
          </cell>
          <cell r="B1860">
            <v>-127.31</v>
          </cell>
        </row>
        <row r="1861">
          <cell r="A1861">
            <v>86026310</v>
          </cell>
          <cell r="B1861">
            <v>-336116.39</v>
          </cell>
        </row>
        <row r="1862">
          <cell r="A1862">
            <v>86026710</v>
          </cell>
          <cell r="B1862">
            <v>-69446.47</v>
          </cell>
        </row>
        <row r="1863">
          <cell r="A1863">
            <v>86027100</v>
          </cell>
          <cell r="B1863">
            <v>-264803.90999999997</v>
          </cell>
        </row>
        <row r="1864">
          <cell r="A1864">
            <v>86030100</v>
          </cell>
          <cell r="B1864">
            <v>-98217648.290000007</v>
          </cell>
        </row>
        <row r="1865">
          <cell r="A1865">
            <v>86030101</v>
          </cell>
          <cell r="B1865">
            <v>-14.82</v>
          </cell>
        </row>
        <row r="1866">
          <cell r="A1866">
            <v>86030110</v>
          </cell>
          <cell r="B1866">
            <v>-27402571.75</v>
          </cell>
        </row>
        <row r="1867">
          <cell r="A1867">
            <v>86030111</v>
          </cell>
          <cell r="B1867">
            <v>-855.12</v>
          </cell>
        </row>
        <row r="1868">
          <cell r="A1868">
            <v>86030200</v>
          </cell>
          <cell r="B1868">
            <v>-4860887.46</v>
          </cell>
        </row>
        <row r="1869">
          <cell r="A1869">
            <v>86030201</v>
          </cell>
          <cell r="B1869">
            <v>-1095493.68</v>
          </cell>
        </row>
        <row r="1870">
          <cell r="A1870">
            <v>86030210</v>
          </cell>
          <cell r="B1870">
            <v>-518285.83</v>
          </cell>
        </row>
        <row r="1871">
          <cell r="A1871">
            <v>86030211</v>
          </cell>
          <cell r="B1871">
            <v>-1072699.3500000001</v>
          </cell>
        </row>
        <row r="1872">
          <cell r="A1872">
            <v>86034100</v>
          </cell>
          <cell r="B1872">
            <v>-73908489.989999995</v>
          </cell>
        </row>
        <row r="1873">
          <cell r="A1873">
            <v>86034101</v>
          </cell>
          <cell r="B1873">
            <v>-946857.81</v>
          </cell>
        </row>
        <row r="1874">
          <cell r="A1874">
            <v>86034110</v>
          </cell>
          <cell r="B1874">
            <v>-29870771.210000001</v>
          </cell>
        </row>
        <row r="1875">
          <cell r="A1875">
            <v>86034111</v>
          </cell>
          <cell r="B1875">
            <v>-722581.65</v>
          </cell>
        </row>
        <row r="1876">
          <cell r="A1876">
            <v>86034200</v>
          </cell>
          <cell r="B1876">
            <v>-13895610.08</v>
          </cell>
        </row>
        <row r="1877">
          <cell r="A1877">
            <v>86034201</v>
          </cell>
          <cell r="B1877">
            <v>-1990785.83</v>
          </cell>
        </row>
        <row r="1878">
          <cell r="A1878">
            <v>86034210</v>
          </cell>
          <cell r="B1878">
            <v>-1710027.81</v>
          </cell>
        </row>
        <row r="1879">
          <cell r="A1879">
            <v>86034211</v>
          </cell>
          <cell r="B1879">
            <v>-23747.56</v>
          </cell>
        </row>
        <row r="1880">
          <cell r="A1880">
            <v>86034300</v>
          </cell>
          <cell r="B1880">
            <v>-8693221.7899999991</v>
          </cell>
        </row>
        <row r="1881">
          <cell r="A1881">
            <v>86034301</v>
          </cell>
          <cell r="B1881">
            <v>-411517.03</v>
          </cell>
        </row>
        <row r="1882">
          <cell r="A1882">
            <v>86034310</v>
          </cell>
          <cell r="B1882">
            <v>-902498.86</v>
          </cell>
        </row>
        <row r="1883">
          <cell r="A1883">
            <v>86034400</v>
          </cell>
          <cell r="B1883">
            <v>-5521365.7000000002</v>
          </cell>
        </row>
        <row r="1884">
          <cell r="A1884">
            <v>86034410</v>
          </cell>
          <cell r="B1884">
            <v>-2049838.88</v>
          </cell>
        </row>
        <row r="1885">
          <cell r="A1885">
            <v>86034500</v>
          </cell>
          <cell r="B1885">
            <v>-13792089.35</v>
          </cell>
        </row>
        <row r="1886">
          <cell r="A1886">
            <v>86034510</v>
          </cell>
          <cell r="B1886">
            <v>-25101834.359999999</v>
          </cell>
        </row>
        <row r="1887">
          <cell r="A1887">
            <v>86034700</v>
          </cell>
          <cell r="B1887">
            <v>-2947176.34</v>
          </cell>
        </row>
        <row r="1888">
          <cell r="A1888">
            <v>86034710</v>
          </cell>
          <cell r="B1888">
            <v>-146502.49</v>
          </cell>
        </row>
        <row r="1889">
          <cell r="A1889">
            <v>86034800</v>
          </cell>
          <cell r="B1889">
            <v>-7338371.4699999997</v>
          </cell>
        </row>
        <row r="1890">
          <cell r="A1890">
            <v>86034810</v>
          </cell>
          <cell r="B1890">
            <v>-21765899.100000001</v>
          </cell>
        </row>
        <row r="1891">
          <cell r="A1891">
            <v>86034900</v>
          </cell>
          <cell r="B1891">
            <v>-192130.45</v>
          </cell>
        </row>
        <row r="1892">
          <cell r="A1892">
            <v>86034910</v>
          </cell>
          <cell r="B1892">
            <v>-3998222.51</v>
          </cell>
        </row>
        <row r="1893">
          <cell r="A1893">
            <v>86036100</v>
          </cell>
          <cell r="B1893">
            <v>-24013944.870000001</v>
          </cell>
        </row>
        <row r="1894">
          <cell r="A1894">
            <v>86036101</v>
          </cell>
          <cell r="B1894">
            <v>-1661440.25</v>
          </cell>
        </row>
        <row r="1895">
          <cell r="A1895">
            <v>86036110</v>
          </cell>
          <cell r="B1895">
            <v>-2665638.83</v>
          </cell>
        </row>
        <row r="1896">
          <cell r="A1896">
            <v>86036200</v>
          </cell>
          <cell r="B1896">
            <v>-27300413.550000001</v>
          </cell>
        </row>
        <row r="1897">
          <cell r="A1897">
            <v>86036201</v>
          </cell>
          <cell r="B1897">
            <v>-4244136.8600000003</v>
          </cell>
        </row>
        <row r="1898">
          <cell r="A1898">
            <v>86036210</v>
          </cell>
          <cell r="B1898">
            <v>-618078.16</v>
          </cell>
        </row>
        <row r="1899">
          <cell r="A1899">
            <v>86036211</v>
          </cell>
          <cell r="B1899">
            <v>-62289.08</v>
          </cell>
        </row>
        <row r="1900">
          <cell r="A1900">
            <v>86036300</v>
          </cell>
          <cell r="B1900">
            <v>-279403140.38</v>
          </cell>
        </row>
        <row r="1901">
          <cell r="A1901">
            <v>86036301</v>
          </cell>
          <cell r="B1901">
            <v>-7259668.4500000002</v>
          </cell>
        </row>
        <row r="1902">
          <cell r="A1902">
            <v>86036310</v>
          </cell>
          <cell r="B1902">
            <v>-13599292.66</v>
          </cell>
        </row>
        <row r="1903">
          <cell r="A1903">
            <v>86036311</v>
          </cell>
          <cell r="B1903">
            <v>-207092.91</v>
          </cell>
        </row>
        <row r="1904">
          <cell r="A1904">
            <v>86036400</v>
          </cell>
          <cell r="B1904">
            <v>-263945.59999999998</v>
          </cell>
        </row>
        <row r="1905">
          <cell r="A1905">
            <v>86036410</v>
          </cell>
          <cell r="B1905">
            <v>-193513.54</v>
          </cell>
        </row>
        <row r="1906">
          <cell r="A1906">
            <v>86036500</v>
          </cell>
          <cell r="B1906">
            <v>-750686.2</v>
          </cell>
        </row>
        <row r="1907">
          <cell r="A1907">
            <v>86036700</v>
          </cell>
          <cell r="B1907">
            <v>-7304137.4699999997</v>
          </cell>
        </row>
        <row r="1908">
          <cell r="A1908">
            <v>86036710</v>
          </cell>
          <cell r="B1908">
            <v>-3927584.77</v>
          </cell>
        </row>
        <row r="1909">
          <cell r="A1909">
            <v>86037100</v>
          </cell>
          <cell r="B1909">
            <v>-2590597.9300000002</v>
          </cell>
        </row>
        <row r="1910">
          <cell r="A1910">
            <v>86037101</v>
          </cell>
          <cell r="B1910">
            <v>-153814.56</v>
          </cell>
        </row>
        <row r="1911">
          <cell r="A1911">
            <v>86037109</v>
          </cell>
          <cell r="B1911">
            <v>-1027275.34</v>
          </cell>
        </row>
        <row r="1912">
          <cell r="A1912">
            <v>86037110</v>
          </cell>
          <cell r="B1912">
            <v>-33868.519999999997</v>
          </cell>
        </row>
        <row r="1913">
          <cell r="A1913">
            <v>86037900</v>
          </cell>
          <cell r="B1913">
            <v>-666630.1</v>
          </cell>
        </row>
        <row r="1914">
          <cell r="A1914">
            <v>86038200</v>
          </cell>
          <cell r="B1914">
            <v>-2598007.61</v>
          </cell>
        </row>
        <row r="1915">
          <cell r="A1915">
            <v>86038201</v>
          </cell>
          <cell r="B1915">
            <v>-1315031.2</v>
          </cell>
        </row>
        <row r="1916">
          <cell r="A1916">
            <v>86038210</v>
          </cell>
          <cell r="B1916">
            <v>-930053.99</v>
          </cell>
        </row>
        <row r="1917">
          <cell r="A1917">
            <v>86039100</v>
          </cell>
          <cell r="B1917">
            <v>-1999518.27</v>
          </cell>
        </row>
        <row r="1918">
          <cell r="A1918">
            <v>86039101</v>
          </cell>
          <cell r="B1918">
            <v>-1632220.22</v>
          </cell>
        </row>
        <row r="1919">
          <cell r="A1919">
            <v>86039110</v>
          </cell>
          <cell r="B1919">
            <v>-77017.2</v>
          </cell>
        </row>
        <row r="1920">
          <cell r="A1920">
            <v>86040200</v>
          </cell>
          <cell r="B1920">
            <v>-802.51</v>
          </cell>
        </row>
        <row r="1921">
          <cell r="A1921">
            <v>86040210</v>
          </cell>
          <cell r="B1921">
            <v>-21874978.07</v>
          </cell>
        </row>
        <row r="1922">
          <cell r="A1922">
            <v>86040211</v>
          </cell>
          <cell r="B1922">
            <v>-60692.13</v>
          </cell>
        </row>
        <row r="1923">
          <cell r="A1923">
            <v>86040310</v>
          </cell>
          <cell r="B1923">
            <v>-3216.41</v>
          </cell>
        </row>
        <row r="1924">
          <cell r="A1924">
            <v>86040311</v>
          </cell>
          <cell r="B1924">
            <v>-171.71</v>
          </cell>
        </row>
        <row r="1925">
          <cell r="A1925">
            <v>86044010</v>
          </cell>
          <cell r="B1925">
            <v>-607.32000000000005</v>
          </cell>
        </row>
        <row r="1926">
          <cell r="A1926">
            <v>86044011</v>
          </cell>
          <cell r="B1926">
            <v>-11210.57</v>
          </cell>
        </row>
        <row r="1927">
          <cell r="A1927">
            <v>86044100</v>
          </cell>
          <cell r="B1927">
            <v>-536808.75</v>
          </cell>
        </row>
        <row r="1928">
          <cell r="A1928">
            <v>86044110</v>
          </cell>
          <cell r="B1928">
            <v>-602180518.71000004</v>
          </cell>
        </row>
        <row r="1929">
          <cell r="A1929">
            <v>86044111</v>
          </cell>
          <cell r="B1929">
            <v>-559.44000000000005</v>
          </cell>
        </row>
        <row r="1930">
          <cell r="A1930">
            <v>86044119</v>
          </cell>
          <cell r="B1930">
            <v>-11198.9</v>
          </cell>
        </row>
        <row r="1931">
          <cell r="A1931">
            <v>86044200</v>
          </cell>
          <cell r="B1931">
            <v>-5059.34</v>
          </cell>
        </row>
        <row r="1932">
          <cell r="A1932">
            <v>86044210</v>
          </cell>
          <cell r="B1932">
            <v>-30018933.539999999</v>
          </cell>
        </row>
        <row r="1933">
          <cell r="A1933">
            <v>86044219</v>
          </cell>
          <cell r="B1933">
            <v>-823136.07</v>
          </cell>
        </row>
        <row r="1934">
          <cell r="A1934">
            <v>86044301</v>
          </cell>
          <cell r="B1934">
            <v>-11993970.9</v>
          </cell>
        </row>
        <row r="1935">
          <cell r="A1935">
            <v>86044310</v>
          </cell>
          <cell r="B1935">
            <v>-42366413.93</v>
          </cell>
        </row>
        <row r="1936">
          <cell r="A1936">
            <v>86044311</v>
          </cell>
          <cell r="B1936">
            <v>-12884935.550000001</v>
          </cell>
        </row>
        <row r="1937">
          <cell r="A1937">
            <v>86044400</v>
          </cell>
          <cell r="B1937">
            <v>-389123.93</v>
          </cell>
        </row>
        <row r="1938">
          <cell r="A1938">
            <v>86044410</v>
          </cell>
          <cell r="B1938">
            <v>-48000</v>
          </cell>
        </row>
        <row r="1939">
          <cell r="A1939">
            <v>86044610</v>
          </cell>
          <cell r="B1939">
            <v>-1428753.72</v>
          </cell>
        </row>
        <row r="1940">
          <cell r="A1940">
            <v>86044910</v>
          </cell>
          <cell r="B1940">
            <v>-9013687.75</v>
          </cell>
        </row>
        <row r="1941">
          <cell r="A1941">
            <v>86045000</v>
          </cell>
          <cell r="B1941">
            <v>-8461.2199999999993</v>
          </cell>
        </row>
        <row r="1942">
          <cell r="A1942">
            <v>86045010</v>
          </cell>
          <cell r="B1942">
            <v>-12522170.58</v>
          </cell>
        </row>
        <row r="1943">
          <cell r="A1943">
            <v>86045110</v>
          </cell>
          <cell r="B1943">
            <v>-265165.40000000002</v>
          </cell>
        </row>
        <row r="1944">
          <cell r="A1944">
            <v>86045200</v>
          </cell>
          <cell r="B1944">
            <v>-40846.42</v>
          </cell>
        </row>
        <row r="1945">
          <cell r="A1945">
            <v>86045210</v>
          </cell>
          <cell r="B1945">
            <v>-373300.16</v>
          </cell>
        </row>
        <row r="1946">
          <cell r="A1946">
            <v>86045300</v>
          </cell>
          <cell r="B1946">
            <v>-40954.86</v>
          </cell>
        </row>
        <row r="1947">
          <cell r="A1947">
            <v>86045310</v>
          </cell>
          <cell r="B1947">
            <v>-2331467.89</v>
          </cell>
        </row>
        <row r="1948">
          <cell r="A1948">
            <v>86045410</v>
          </cell>
          <cell r="B1948">
            <v>-44304.11</v>
          </cell>
        </row>
        <row r="1949">
          <cell r="A1949">
            <v>86045510</v>
          </cell>
          <cell r="B1949">
            <v>-541534.25</v>
          </cell>
        </row>
        <row r="1950">
          <cell r="A1950">
            <v>86045610</v>
          </cell>
          <cell r="B1950">
            <v>-470664.82</v>
          </cell>
        </row>
        <row r="1951">
          <cell r="A1951">
            <v>86045700</v>
          </cell>
          <cell r="B1951">
            <v>-606444.41</v>
          </cell>
        </row>
        <row r="1952">
          <cell r="A1952">
            <v>86045710</v>
          </cell>
          <cell r="B1952">
            <v>-176925927.21000001</v>
          </cell>
        </row>
        <row r="1953">
          <cell r="A1953">
            <v>86045810</v>
          </cell>
          <cell r="B1953">
            <v>-328816.69</v>
          </cell>
        </row>
        <row r="1954">
          <cell r="A1954">
            <v>86046710</v>
          </cell>
          <cell r="B1954">
            <v>-2042908.65</v>
          </cell>
        </row>
        <row r="1955">
          <cell r="A1955">
            <v>86046711</v>
          </cell>
          <cell r="B1955">
            <v>-978169.7</v>
          </cell>
        </row>
        <row r="1956">
          <cell r="A1956">
            <v>86048700</v>
          </cell>
          <cell r="B1956">
            <v>-14207.05</v>
          </cell>
        </row>
        <row r="1957">
          <cell r="A1957">
            <v>86060110</v>
          </cell>
          <cell r="B1957">
            <v>-726.56</v>
          </cell>
        </row>
        <row r="1958">
          <cell r="A1958">
            <v>86060210</v>
          </cell>
          <cell r="B1958">
            <v>-264.08999999999997</v>
          </cell>
        </row>
        <row r="1959">
          <cell r="A1959">
            <v>86064410</v>
          </cell>
          <cell r="B1959">
            <v>-3101.09</v>
          </cell>
        </row>
        <row r="1960">
          <cell r="A1960">
            <v>86639100</v>
          </cell>
          <cell r="B1960">
            <v>-5637491.1200000001</v>
          </cell>
        </row>
        <row r="1961">
          <cell r="A1961">
            <v>86639101</v>
          </cell>
          <cell r="B1961">
            <v>-787806.27</v>
          </cell>
        </row>
        <row r="1962">
          <cell r="A1962">
            <v>86639110</v>
          </cell>
          <cell r="B1962">
            <v>-253088.98</v>
          </cell>
        </row>
        <row r="1963">
          <cell r="A1963">
            <v>86639810</v>
          </cell>
          <cell r="B1963">
            <v>-274039.51</v>
          </cell>
        </row>
        <row r="1964">
          <cell r="A1964">
            <v>86639811</v>
          </cell>
          <cell r="B1964">
            <v>-83261.87</v>
          </cell>
        </row>
        <row r="1965">
          <cell r="A1965">
            <v>86644210</v>
          </cell>
          <cell r="B1965">
            <v>-1897902.22</v>
          </cell>
        </row>
        <row r="1966">
          <cell r="A1966">
            <v>86720100</v>
          </cell>
          <cell r="B1966">
            <v>-863072.45</v>
          </cell>
        </row>
        <row r="1967">
          <cell r="A1967">
            <v>86720101</v>
          </cell>
          <cell r="B1967">
            <v>-194656.68</v>
          </cell>
        </row>
        <row r="1968">
          <cell r="A1968">
            <v>86720200</v>
          </cell>
          <cell r="B1968">
            <v>-305473.62</v>
          </cell>
        </row>
        <row r="1969">
          <cell r="A1969">
            <v>86720201</v>
          </cell>
          <cell r="B1969">
            <v>-205944.55</v>
          </cell>
        </row>
        <row r="1970">
          <cell r="A1970">
            <v>86720210</v>
          </cell>
          <cell r="B1970">
            <v>-260625.97</v>
          </cell>
        </row>
        <row r="1971">
          <cell r="A1971">
            <v>86720211</v>
          </cell>
          <cell r="B1971">
            <v>-130352.88</v>
          </cell>
        </row>
        <row r="1972">
          <cell r="A1972">
            <v>86724100</v>
          </cell>
          <cell r="B1972">
            <v>-4779476.1500000004</v>
          </cell>
        </row>
        <row r="1973">
          <cell r="A1973">
            <v>86724101</v>
          </cell>
          <cell r="B1973">
            <v>-1007580.08</v>
          </cell>
        </row>
        <row r="1974">
          <cell r="A1974">
            <v>86724110</v>
          </cell>
          <cell r="B1974">
            <v>-1207773.32</v>
          </cell>
        </row>
        <row r="1975">
          <cell r="A1975">
            <v>86724111</v>
          </cell>
          <cell r="B1975">
            <v>-182013.25</v>
          </cell>
        </row>
        <row r="1976">
          <cell r="A1976">
            <v>86724300</v>
          </cell>
          <cell r="B1976">
            <v>-37259.08</v>
          </cell>
        </row>
        <row r="1977">
          <cell r="A1977">
            <v>86724301</v>
          </cell>
          <cell r="B1977">
            <v>-747.08</v>
          </cell>
        </row>
        <row r="1978">
          <cell r="A1978">
            <v>86724400</v>
          </cell>
          <cell r="B1978">
            <v>-21333.03</v>
          </cell>
        </row>
        <row r="1979">
          <cell r="A1979">
            <v>86724401</v>
          </cell>
          <cell r="B1979">
            <v>-6457.63</v>
          </cell>
        </row>
        <row r="1980">
          <cell r="A1980">
            <v>86724500</v>
          </cell>
          <cell r="B1980">
            <v>-755931.19</v>
          </cell>
        </row>
        <row r="1981">
          <cell r="A1981">
            <v>86724700</v>
          </cell>
          <cell r="B1981">
            <v>-2062.87</v>
          </cell>
        </row>
        <row r="1982">
          <cell r="A1982">
            <v>86726100</v>
          </cell>
          <cell r="B1982">
            <v>-938157.5</v>
          </cell>
        </row>
        <row r="1983">
          <cell r="A1983">
            <v>86726101</v>
          </cell>
          <cell r="B1983">
            <v>-205240.03</v>
          </cell>
        </row>
        <row r="1984">
          <cell r="A1984">
            <v>86726110</v>
          </cell>
          <cell r="B1984">
            <v>-117092.59</v>
          </cell>
        </row>
        <row r="1985">
          <cell r="A1985">
            <v>86726200</v>
          </cell>
          <cell r="B1985">
            <v>-114894.68</v>
          </cell>
        </row>
        <row r="1986">
          <cell r="A1986">
            <v>86726201</v>
          </cell>
          <cell r="B1986">
            <v>-13754.82</v>
          </cell>
        </row>
        <row r="1987">
          <cell r="A1987">
            <v>86726300</v>
          </cell>
          <cell r="B1987">
            <v>-64.83</v>
          </cell>
        </row>
        <row r="1988">
          <cell r="A1988">
            <v>86726400</v>
          </cell>
          <cell r="B1988">
            <v>-1540.27</v>
          </cell>
        </row>
        <row r="1989">
          <cell r="A1989">
            <v>86726401</v>
          </cell>
          <cell r="B1989">
            <v>-475.66</v>
          </cell>
        </row>
        <row r="1990">
          <cell r="A1990">
            <v>86726500</v>
          </cell>
          <cell r="B1990">
            <v>-333248.40999999997</v>
          </cell>
        </row>
        <row r="1991">
          <cell r="A1991">
            <v>86726700</v>
          </cell>
          <cell r="B1991">
            <v>-1667.85</v>
          </cell>
        </row>
        <row r="1992">
          <cell r="A1992">
            <v>86728200</v>
          </cell>
          <cell r="B1992">
            <v>-198322.66</v>
          </cell>
        </row>
        <row r="1993">
          <cell r="A1993">
            <v>86728210</v>
          </cell>
          <cell r="B1993">
            <v>-3140.94</v>
          </cell>
        </row>
        <row r="1994">
          <cell r="A1994">
            <v>86729001</v>
          </cell>
          <cell r="B1994">
            <v>-107.1</v>
          </cell>
        </row>
        <row r="1995">
          <cell r="A1995">
            <v>86729101</v>
          </cell>
          <cell r="B1995">
            <v>-5555.4</v>
          </cell>
        </row>
        <row r="1996">
          <cell r="A1996">
            <v>86729111</v>
          </cell>
          <cell r="B1996">
            <v>-42396.75</v>
          </cell>
        </row>
        <row r="1997">
          <cell r="A1997">
            <v>86729201</v>
          </cell>
          <cell r="B1997">
            <v>-57213.38</v>
          </cell>
        </row>
        <row r="1998">
          <cell r="A1998">
            <v>86730100</v>
          </cell>
          <cell r="B1998">
            <v>-70532919.879999995</v>
          </cell>
        </row>
        <row r="1999">
          <cell r="A1999">
            <v>86730101</v>
          </cell>
          <cell r="B1999">
            <v>-1764929.45</v>
          </cell>
        </row>
        <row r="2000">
          <cell r="A2000">
            <v>86730110</v>
          </cell>
          <cell r="B2000">
            <v>-188641.15</v>
          </cell>
        </row>
        <row r="2001">
          <cell r="A2001">
            <v>86730111</v>
          </cell>
          <cell r="B2001">
            <v>-16996.16</v>
          </cell>
        </row>
        <row r="2002">
          <cell r="A2002">
            <v>86730200</v>
          </cell>
          <cell r="B2002">
            <v>-577718.36</v>
          </cell>
        </row>
        <row r="2003">
          <cell r="A2003">
            <v>86730201</v>
          </cell>
          <cell r="B2003">
            <v>-46296.57</v>
          </cell>
        </row>
        <row r="2004">
          <cell r="A2004">
            <v>86730210</v>
          </cell>
          <cell r="B2004">
            <v>-424867.51</v>
          </cell>
        </row>
        <row r="2005">
          <cell r="A2005">
            <v>86730211</v>
          </cell>
          <cell r="B2005">
            <v>-123559.53</v>
          </cell>
        </row>
        <row r="2006">
          <cell r="A2006">
            <v>86734000</v>
          </cell>
          <cell r="B2006">
            <v>-93.53</v>
          </cell>
        </row>
        <row r="2007">
          <cell r="A2007">
            <v>86734010</v>
          </cell>
          <cell r="B2007">
            <v>-7837.22</v>
          </cell>
        </row>
        <row r="2008">
          <cell r="A2008">
            <v>86734100</v>
          </cell>
          <cell r="B2008">
            <v>-19938898.75</v>
          </cell>
        </row>
        <row r="2009">
          <cell r="A2009">
            <v>86734101</v>
          </cell>
          <cell r="B2009">
            <v>-3643553.06</v>
          </cell>
        </row>
        <row r="2010">
          <cell r="A2010">
            <v>86734110</v>
          </cell>
          <cell r="B2010">
            <v>-867761.11</v>
          </cell>
        </row>
        <row r="2011">
          <cell r="A2011">
            <v>86734111</v>
          </cell>
          <cell r="B2011">
            <v>-90837.03</v>
          </cell>
        </row>
        <row r="2012">
          <cell r="A2012">
            <v>86734200</v>
          </cell>
          <cell r="B2012">
            <v>-5137774.1399999997</v>
          </cell>
        </row>
        <row r="2013">
          <cell r="A2013">
            <v>86734201</v>
          </cell>
          <cell r="B2013">
            <v>-328717.69</v>
          </cell>
        </row>
        <row r="2014">
          <cell r="A2014">
            <v>86734210</v>
          </cell>
          <cell r="B2014">
            <v>-649970.09</v>
          </cell>
        </row>
        <row r="2015">
          <cell r="A2015">
            <v>86734211</v>
          </cell>
          <cell r="B2015">
            <v>-24777.43</v>
          </cell>
        </row>
        <row r="2016">
          <cell r="A2016">
            <v>86734300</v>
          </cell>
          <cell r="B2016">
            <v>-968537.3</v>
          </cell>
        </row>
        <row r="2017">
          <cell r="A2017">
            <v>86734301</v>
          </cell>
          <cell r="B2017">
            <v>-411319.21</v>
          </cell>
        </row>
        <row r="2018">
          <cell r="A2018">
            <v>86734310</v>
          </cell>
          <cell r="B2018">
            <v>-179158.92</v>
          </cell>
        </row>
        <row r="2019">
          <cell r="A2019">
            <v>86734400</v>
          </cell>
          <cell r="B2019">
            <v>-1512566.31</v>
          </cell>
        </row>
        <row r="2020">
          <cell r="A2020">
            <v>86734401</v>
          </cell>
          <cell r="B2020">
            <v>-277682.09000000003</v>
          </cell>
        </row>
        <row r="2021">
          <cell r="A2021">
            <v>86734500</v>
          </cell>
          <cell r="B2021">
            <v>-41055716.280000001</v>
          </cell>
        </row>
        <row r="2022">
          <cell r="A2022">
            <v>86734501</v>
          </cell>
          <cell r="B2022">
            <v>-12864.5</v>
          </cell>
        </row>
        <row r="2023">
          <cell r="A2023">
            <v>86734600</v>
          </cell>
          <cell r="B2023">
            <v>-1642.21</v>
          </cell>
        </row>
        <row r="2024">
          <cell r="A2024">
            <v>86734700</v>
          </cell>
          <cell r="B2024">
            <v>-244534.27</v>
          </cell>
        </row>
        <row r="2025">
          <cell r="A2025">
            <v>86734800</v>
          </cell>
          <cell r="B2025">
            <v>-12754784.539999999</v>
          </cell>
        </row>
        <row r="2026">
          <cell r="A2026">
            <v>86734900</v>
          </cell>
          <cell r="B2026">
            <v>-4139817.38</v>
          </cell>
        </row>
        <row r="2027">
          <cell r="A2027">
            <v>86736100</v>
          </cell>
          <cell r="B2027">
            <v>-10947416.42</v>
          </cell>
        </row>
        <row r="2028">
          <cell r="A2028">
            <v>86736101</v>
          </cell>
          <cell r="B2028">
            <v>-1457668.41</v>
          </cell>
        </row>
        <row r="2029">
          <cell r="A2029">
            <v>86736110</v>
          </cell>
          <cell r="B2029">
            <v>-2788145.55</v>
          </cell>
        </row>
        <row r="2030">
          <cell r="A2030">
            <v>86736111</v>
          </cell>
          <cell r="B2030">
            <v>-114425.61</v>
          </cell>
        </row>
        <row r="2031">
          <cell r="A2031">
            <v>86736200</v>
          </cell>
          <cell r="B2031">
            <v>-15278445.359999999</v>
          </cell>
        </row>
        <row r="2032">
          <cell r="A2032">
            <v>86736201</v>
          </cell>
          <cell r="B2032">
            <v>-2893096.73</v>
          </cell>
        </row>
        <row r="2033">
          <cell r="A2033">
            <v>86736210</v>
          </cell>
          <cell r="B2033">
            <v>-5675083.9100000001</v>
          </cell>
        </row>
        <row r="2034">
          <cell r="A2034">
            <v>86736211</v>
          </cell>
          <cell r="B2034">
            <v>-583780.55000000005</v>
          </cell>
        </row>
        <row r="2035">
          <cell r="A2035">
            <v>86736300</v>
          </cell>
          <cell r="B2035">
            <v>-76746.03</v>
          </cell>
        </row>
        <row r="2036">
          <cell r="A2036">
            <v>86736310</v>
          </cell>
          <cell r="B2036">
            <v>-6217.46</v>
          </cell>
        </row>
        <row r="2037">
          <cell r="A2037">
            <v>86736400</v>
          </cell>
          <cell r="B2037">
            <v>-134084.42000000001</v>
          </cell>
        </row>
        <row r="2038">
          <cell r="A2038">
            <v>86736401</v>
          </cell>
          <cell r="B2038">
            <v>-40568.230000000003</v>
          </cell>
        </row>
        <row r="2039">
          <cell r="A2039">
            <v>86736700</v>
          </cell>
          <cell r="B2039">
            <v>-126643.54</v>
          </cell>
        </row>
        <row r="2040">
          <cell r="A2040">
            <v>86736701</v>
          </cell>
          <cell r="B2040">
            <v>-628.28</v>
          </cell>
        </row>
        <row r="2041">
          <cell r="A2041">
            <v>86737100</v>
          </cell>
          <cell r="B2041">
            <v>-346537.54</v>
          </cell>
        </row>
        <row r="2042">
          <cell r="A2042">
            <v>86737110</v>
          </cell>
          <cell r="B2042">
            <v>-2184.3000000000002</v>
          </cell>
        </row>
        <row r="2043">
          <cell r="A2043">
            <v>86738200</v>
          </cell>
          <cell r="B2043">
            <v>-3486319.08</v>
          </cell>
        </row>
        <row r="2044">
          <cell r="A2044">
            <v>86738210</v>
          </cell>
          <cell r="B2044">
            <v>-2430149.7799999998</v>
          </cell>
        </row>
        <row r="2045">
          <cell r="A2045">
            <v>86739001</v>
          </cell>
          <cell r="B2045">
            <v>-34260.559999999998</v>
          </cell>
        </row>
        <row r="2046">
          <cell r="A2046">
            <v>86739011</v>
          </cell>
          <cell r="B2046">
            <v>-13687.3</v>
          </cell>
        </row>
        <row r="2047">
          <cell r="A2047">
            <v>86739100</v>
          </cell>
          <cell r="B2047">
            <v>-25605.5</v>
          </cell>
        </row>
        <row r="2048">
          <cell r="A2048">
            <v>86739101</v>
          </cell>
          <cell r="B2048">
            <v>-155358.09</v>
          </cell>
        </row>
        <row r="2049">
          <cell r="A2049">
            <v>86739110</v>
          </cell>
          <cell r="B2049">
            <v>-2290.1799999999998</v>
          </cell>
        </row>
        <row r="2050">
          <cell r="A2050">
            <v>86739111</v>
          </cell>
          <cell r="B2050">
            <v>-17560.93</v>
          </cell>
        </row>
        <row r="2051">
          <cell r="A2051">
            <v>86739200</v>
          </cell>
          <cell r="B2051">
            <v>-1030.5899999999999</v>
          </cell>
        </row>
        <row r="2052">
          <cell r="A2052">
            <v>86739201</v>
          </cell>
          <cell r="B2052">
            <v>-520204.98</v>
          </cell>
        </row>
        <row r="2053">
          <cell r="A2053">
            <v>86739210</v>
          </cell>
          <cell r="B2053">
            <v>-4.05</v>
          </cell>
        </row>
        <row r="2054">
          <cell r="A2054">
            <v>86739211</v>
          </cell>
          <cell r="B2054">
            <v>-69190.41</v>
          </cell>
        </row>
        <row r="2055">
          <cell r="A2055">
            <v>86739510</v>
          </cell>
          <cell r="B2055">
            <v>-1823.71</v>
          </cell>
        </row>
        <row r="2056">
          <cell r="A2056">
            <v>86739511</v>
          </cell>
          <cell r="B2056">
            <v>-42486.26</v>
          </cell>
        </row>
        <row r="2057">
          <cell r="A2057">
            <v>86739800</v>
          </cell>
          <cell r="B2057">
            <v>-40572.199999999997</v>
          </cell>
        </row>
        <row r="2058">
          <cell r="A2058">
            <v>86739801</v>
          </cell>
          <cell r="B2058">
            <v>-75623.600000000006</v>
          </cell>
        </row>
        <row r="2059">
          <cell r="A2059">
            <v>86740200</v>
          </cell>
          <cell r="B2059">
            <v>-16087113.710000001</v>
          </cell>
        </row>
        <row r="2060">
          <cell r="A2060">
            <v>86740201</v>
          </cell>
          <cell r="B2060">
            <v>-207731.13</v>
          </cell>
        </row>
        <row r="2061">
          <cell r="A2061">
            <v>86740210</v>
          </cell>
          <cell r="B2061">
            <v>-865356.26</v>
          </cell>
        </row>
        <row r="2062">
          <cell r="A2062">
            <v>86740300</v>
          </cell>
          <cell r="B2062">
            <v>-13156.68</v>
          </cell>
        </row>
        <row r="2063">
          <cell r="A2063">
            <v>86740310</v>
          </cell>
          <cell r="B2063">
            <v>-215.07</v>
          </cell>
        </row>
        <row r="2064">
          <cell r="A2064">
            <v>86744000</v>
          </cell>
          <cell r="B2064">
            <v>-1140.9100000000001</v>
          </cell>
        </row>
        <row r="2065">
          <cell r="A2065">
            <v>86744010</v>
          </cell>
          <cell r="B2065">
            <v>-1575.76</v>
          </cell>
        </row>
        <row r="2066">
          <cell r="A2066">
            <v>86744100</v>
          </cell>
          <cell r="B2066">
            <v>-238041450.75</v>
          </cell>
        </row>
        <row r="2067">
          <cell r="A2067">
            <v>86744101</v>
          </cell>
          <cell r="B2067">
            <v>-43145.17</v>
          </cell>
        </row>
        <row r="2068">
          <cell r="A2068">
            <v>86744110</v>
          </cell>
          <cell r="B2068">
            <v>-10630.9</v>
          </cell>
        </row>
        <row r="2069">
          <cell r="A2069">
            <v>86744111</v>
          </cell>
          <cell r="B2069">
            <v>-7731.93</v>
          </cell>
        </row>
        <row r="2070">
          <cell r="A2070">
            <v>86744200</v>
          </cell>
          <cell r="B2070">
            <v>-3652086.14</v>
          </cell>
        </row>
        <row r="2071">
          <cell r="A2071">
            <v>86744201</v>
          </cell>
          <cell r="B2071">
            <v>-1509788.71</v>
          </cell>
        </row>
        <row r="2072">
          <cell r="A2072">
            <v>86744300</v>
          </cell>
          <cell r="B2072">
            <v>-39870357.560000002</v>
          </cell>
        </row>
        <row r="2073">
          <cell r="A2073">
            <v>86744301</v>
          </cell>
          <cell r="B2073">
            <v>-8835591.0500000007</v>
          </cell>
        </row>
        <row r="2074">
          <cell r="A2074">
            <v>86744310</v>
          </cell>
          <cell r="B2074">
            <v>-5339058.45</v>
          </cell>
        </row>
        <row r="2075">
          <cell r="A2075">
            <v>86744311</v>
          </cell>
          <cell r="B2075">
            <v>-403793.81</v>
          </cell>
        </row>
        <row r="2076">
          <cell r="A2076">
            <v>86744400</v>
          </cell>
          <cell r="B2076">
            <v>-1049875.26</v>
          </cell>
        </row>
        <row r="2077">
          <cell r="A2077">
            <v>86744401</v>
          </cell>
          <cell r="B2077">
            <v>-12406.16</v>
          </cell>
        </row>
        <row r="2078">
          <cell r="A2078">
            <v>86744600</v>
          </cell>
          <cell r="B2078">
            <v>-86518.03</v>
          </cell>
        </row>
        <row r="2079">
          <cell r="A2079">
            <v>86744900</v>
          </cell>
          <cell r="B2079">
            <v>-632885.59</v>
          </cell>
        </row>
        <row r="2080">
          <cell r="A2080">
            <v>86745000</v>
          </cell>
          <cell r="B2080">
            <v>-4160073.86</v>
          </cell>
        </row>
        <row r="2081">
          <cell r="A2081">
            <v>86745001</v>
          </cell>
          <cell r="B2081">
            <v>-124</v>
          </cell>
        </row>
        <row r="2082">
          <cell r="A2082">
            <v>86745100</v>
          </cell>
          <cell r="B2082">
            <v>-1098.47</v>
          </cell>
        </row>
        <row r="2083">
          <cell r="A2083">
            <v>86745200</v>
          </cell>
          <cell r="B2083">
            <v>-514.20000000000005</v>
          </cell>
        </row>
        <row r="2084">
          <cell r="A2084">
            <v>86745300</v>
          </cell>
          <cell r="B2084">
            <v>-249.24</v>
          </cell>
        </row>
        <row r="2085">
          <cell r="A2085">
            <v>86745400</v>
          </cell>
          <cell r="B2085">
            <v>-33.11</v>
          </cell>
        </row>
        <row r="2086">
          <cell r="A2086">
            <v>86745500</v>
          </cell>
          <cell r="B2086">
            <v>-9.2799999999999994</v>
          </cell>
        </row>
        <row r="2087">
          <cell r="A2087">
            <v>86745600</v>
          </cell>
          <cell r="B2087">
            <v>-375256.27</v>
          </cell>
        </row>
        <row r="2088">
          <cell r="A2088">
            <v>86745700</v>
          </cell>
          <cell r="B2088">
            <v>-39987105.140000001</v>
          </cell>
        </row>
        <row r="2089">
          <cell r="A2089">
            <v>86745800</v>
          </cell>
          <cell r="B2089">
            <v>-8281.67</v>
          </cell>
        </row>
        <row r="2090">
          <cell r="A2090">
            <v>86746700</v>
          </cell>
          <cell r="B2090">
            <v>-6080.03</v>
          </cell>
        </row>
        <row r="2091">
          <cell r="A2091">
            <v>86746710</v>
          </cell>
          <cell r="B2091">
            <v>-11.87</v>
          </cell>
        </row>
        <row r="2092">
          <cell r="A2092">
            <v>86749300</v>
          </cell>
          <cell r="B2092">
            <v>-1.71</v>
          </cell>
        </row>
        <row r="2093">
          <cell r="A2093">
            <v>86749301</v>
          </cell>
          <cell r="B2093">
            <v>-27023.07</v>
          </cell>
        </row>
        <row r="2094">
          <cell r="A2094">
            <v>86750100</v>
          </cell>
          <cell r="B2094">
            <v>-23356.38</v>
          </cell>
        </row>
        <row r="2095">
          <cell r="A2095">
            <v>86750101</v>
          </cell>
          <cell r="B2095">
            <v>-1483.64</v>
          </cell>
        </row>
        <row r="2096">
          <cell r="A2096">
            <v>86750200</v>
          </cell>
          <cell r="B2096">
            <v>-202.19</v>
          </cell>
        </row>
        <row r="2097">
          <cell r="A2097">
            <v>86754400</v>
          </cell>
          <cell r="B2097">
            <v>-320.42</v>
          </cell>
        </row>
        <row r="2098">
          <cell r="A2098">
            <v>86754401</v>
          </cell>
          <cell r="B2098">
            <v>-447.85</v>
          </cell>
        </row>
        <row r="2099">
          <cell r="A2099">
            <v>86756101</v>
          </cell>
          <cell r="B2099">
            <v>-1725.76</v>
          </cell>
        </row>
        <row r="2100">
          <cell r="A2100">
            <v>86760100</v>
          </cell>
          <cell r="B2100">
            <v>-6286.66</v>
          </cell>
        </row>
        <row r="2101">
          <cell r="A2101">
            <v>86760101</v>
          </cell>
          <cell r="B2101">
            <v>-26.2</v>
          </cell>
        </row>
        <row r="2102">
          <cell r="A2102">
            <v>86760110</v>
          </cell>
          <cell r="B2102">
            <v>-0.67</v>
          </cell>
        </row>
        <row r="2103">
          <cell r="A2103">
            <v>86760200</v>
          </cell>
          <cell r="B2103">
            <v>-2.68</v>
          </cell>
        </row>
        <row r="2104">
          <cell r="A2104">
            <v>86764100</v>
          </cell>
          <cell r="B2104">
            <v>-889.57</v>
          </cell>
        </row>
        <row r="2105">
          <cell r="A2105">
            <v>86764400</v>
          </cell>
          <cell r="B2105">
            <v>-98.72</v>
          </cell>
        </row>
        <row r="2106">
          <cell r="A2106">
            <v>86764401</v>
          </cell>
          <cell r="B2106">
            <v>-34.25</v>
          </cell>
        </row>
        <row r="2107">
          <cell r="A2107">
            <v>86764500</v>
          </cell>
          <cell r="B2107">
            <v>-147</v>
          </cell>
        </row>
        <row r="2108">
          <cell r="A2108">
            <v>86766101</v>
          </cell>
          <cell r="B2108">
            <v>-25668.38</v>
          </cell>
        </row>
        <row r="2109">
          <cell r="A2109">
            <v>86768200</v>
          </cell>
          <cell r="B2109">
            <v>-132.24</v>
          </cell>
        </row>
        <row r="2110">
          <cell r="A2110">
            <v>87011118</v>
          </cell>
          <cell r="B2110">
            <v>-184.51</v>
          </cell>
        </row>
        <row r="2111">
          <cell r="A2111">
            <v>87011133</v>
          </cell>
          <cell r="B2111">
            <v>-81.3</v>
          </cell>
        </row>
        <row r="2112">
          <cell r="A2112">
            <v>87011134</v>
          </cell>
          <cell r="B2112">
            <v>-101.63</v>
          </cell>
        </row>
        <row r="2113">
          <cell r="A2113">
            <v>87011135</v>
          </cell>
          <cell r="B2113">
            <v>-11764.5</v>
          </cell>
        </row>
        <row r="2114">
          <cell r="A2114">
            <v>87011136</v>
          </cell>
          <cell r="B2114">
            <v>-62682.69</v>
          </cell>
        </row>
        <row r="2115">
          <cell r="A2115">
            <v>87011138</v>
          </cell>
          <cell r="B2115">
            <v>-103925.95</v>
          </cell>
        </row>
        <row r="2116">
          <cell r="A2116">
            <v>87011140</v>
          </cell>
          <cell r="B2116">
            <v>-96967.15</v>
          </cell>
        </row>
        <row r="2117">
          <cell r="A2117">
            <v>87011141</v>
          </cell>
          <cell r="B2117">
            <v>-12675.02</v>
          </cell>
        </row>
        <row r="2118">
          <cell r="A2118">
            <v>87011142</v>
          </cell>
          <cell r="B2118">
            <v>-5321.69</v>
          </cell>
        </row>
        <row r="2119">
          <cell r="A2119">
            <v>87012140</v>
          </cell>
          <cell r="B2119">
            <v>-3359.64</v>
          </cell>
        </row>
        <row r="2120">
          <cell r="A2120">
            <v>87014036</v>
          </cell>
          <cell r="B2120">
            <v>-49911.839999999997</v>
          </cell>
        </row>
        <row r="2121">
          <cell r="A2121">
            <v>87111180</v>
          </cell>
          <cell r="B2121">
            <v>-7576.92</v>
          </cell>
        </row>
        <row r="2122">
          <cell r="A2122">
            <v>87111330</v>
          </cell>
          <cell r="B2122">
            <v>-168.94</v>
          </cell>
        </row>
        <row r="2123">
          <cell r="A2123">
            <v>87111400</v>
          </cell>
          <cell r="B2123">
            <v>-105948.3</v>
          </cell>
        </row>
        <row r="2124">
          <cell r="A2124">
            <v>87111620</v>
          </cell>
          <cell r="B2124">
            <v>-1582831.36</v>
          </cell>
        </row>
        <row r="2125">
          <cell r="A2125">
            <v>87121380</v>
          </cell>
          <cell r="B2125">
            <v>-378.36</v>
          </cell>
        </row>
        <row r="2126">
          <cell r="A2126">
            <v>87121620</v>
          </cell>
          <cell r="B2126">
            <v>-2348.12</v>
          </cell>
        </row>
        <row r="2127">
          <cell r="A2127">
            <v>87310000</v>
          </cell>
          <cell r="B2127">
            <v>-9250384.9499999993</v>
          </cell>
        </row>
        <row r="2128">
          <cell r="A2128">
            <v>87310001</v>
          </cell>
          <cell r="B2128">
            <v>-4056710.74</v>
          </cell>
        </row>
        <row r="2129">
          <cell r="A2129">
            <v>87310401</v>
          </cell>
          <cell r="B2129">
            <v>-69663.22</v>
          </cell>
        </row>
        <row r="2130">
          <cell r="A2130">
            <v>87311001</v>
          </cell>
          <cell r="B2130">
            <v>-1295619.93</v>
          </cell>
        </row>
        <row r="2131">
          <cell r="A2131">
            <v>87312000</v>
          </cell>
          <cell r="B2131">
            <v>-233.33</v>
          </cell>
        </row>
        <row r="2132">
          <cell r="A2132">
            <v>87313001</v>
          </cell>
          <cell r="B2132">
            <v>-14153.79</v>
          </cell>
        </row>
        <row r="2133">
          <cell r="A2133">
            <v>87411210</v>
          </cell>
          <cell r="B2133">
            <v>-37922.89</v>
          </cell>
        </row>
        <row r="2134">
          <cell r="A2134">
            <v>87411810</v>
          </cell>
          <cell r="B2134">
            <v>-23403.98</v>
          </cell>
        </row>
        <row r="2135">
          <cell r="A2135">
            <v>87413210</v>
          </cell>
          <cell r="B2135">
            <v>-2443.6</v>
          </cell>
        </row>
        <row r="2136">
          <cell r="A2136">
            <v>87413510</v>
          </cell>
          <cell r="B2136">
            <v>-709.7</v>
          </cell>
        </row>
        <row r="2137">
          <cell r="A2137">
            <v>87413610</v>
          </cell>
          <cell r="B2137">
            <v>-19710.18</v>
          </cell>
        </row>
        <row r="2138">
          <cell r="A2138">
            <v>87414010</v>
          </cell>
          <cell r="B2138">
            <v>-104939.34</v>
          </cell>
        </row>
        <row r="2139">
          <cell r="A2139">
            <v>87414210</v>
          </cell>
          <cell r="B2139">
            <v>-8393.56</v>
          </cell>
        </row>
        <row r="2140">
          <cell r="A2140">
            <v>87420010</v>
          </cell>
          <cell r="B2140">
            <v>-5139.82</v>
          </cell>
        </row>
        <row r="2141">
          <cell r="A2141">
            <v>87420020</v>
          </cell>
          <cell r="B2141">
            <v>-8772.7999999999993</v>
          </cell>
        </row>
        <row r="2142">
          <cell r="A2142">
            <v>87420030</v>
          </cell>
          <cell r="B2142">
            <v>-429738.35</v>
          </cell>
        </row>
        <row r="2143">
          <cell r="A2143">
            <v>87430010</v>
          </cell>
          <cell r="B2143">
            <v>-561.21</v>
          </cell>
        </row>
        <row r="2144">
          <cell r="A2144">
            <v>87430020</v>
          </cell>
          <cell r="B2144">
            <v>-5316.6</v>
          </cell>
        </row>
        <row r="2145">
          <cell r="A2145">
            <v>87430030</v>
          </cell>
          <cell r="B2145">
            <v>-790514.9</v>
          </cell>
        </row>
        <row r="2146">
          <cell r="A2146">
            <v>87610100</v>
          </cell>
          <cell r="B2146">
            <v>-239146.08</v>
          </cell>
        </row>
        <row r="2147">
          <cell r="A2147">
            <v>87610600</v>
          </cell>
          <cell r="B2147">
            <v>-3209875</v>
          </cell>
        </row>
        <row r="2148">
          <cell r="A2148">
            <v>87610601</v>
          </cell>
          <cell r="B2148">
            <v>-144950477.93000001</v>
          </cell>
        </row>
        <row r="2149">
          <cell r="A2149">
            <v>87610611</v>
          </cell>
          <cell r="B2149">
            <v>-18024481</v>
          </cell>
        </row>
        <row r="2150">
          <cell r="A2150">
            <v>87610900</v>
          </cell>
          <cell r="B2150">
            <v>-29004825.100000001</v>
          </cell>
        </row>
        <row r="2151">
          <cell r="A2151">
            <v>87610910</v>
          </cell>
          <cell r="B2151">
            <v>-1800000</v>
          </cell>
        </row>
        <row r="2152">
          <cell r="A2152">
            <v>87610911</v>
          </cell>
          <cell r="B2152">
            <v>-14454859</v>
          </cell>
        </row>
        <row r="2153">
          <cell r="A2153">
            <v>87611200</v>
          </cell>
          <cell r="B2153">
            <v>-28178581.84</v>
          </cell>
        </row>
        <row r="2154">
          <cell r="A2154">
            <v>87620800</v>
          </cell>
          <cell r="B2154">
            <v>-7362203.5</v>
          </cell>
        </row>
        <row r="2155">
          <cell r="A2155">
            <v>87620801</v>
          </cell>
          <cell r="B2155">
            <v>-22644438.559999999</v>
          </cell>
        </row>
        <row r="2156">
          <cell r="A2156">
            <v>87621311</v>
          </cell>
          <cell r="B2156">
            <v>-964501.95</v>
          </cell>
        </row>
        <row r="2157">
          <cell r="A2157">
            <v>87621600</v>
          </cell>
          <cell r="B2157">
            <v>-9153576.5099999998</v>
          </cell>
        </row>
        <row r="2158">
          <cell r="A2158">
            <v>87630200</v>
          </cell>
          <cell r="B2158">
            <v>-5.91</v>
          </cell>
        </row>
        <row r="2159">
          <cell r="A2159">
            <v>87640100</v>
          </cell>
          <cell r="B2159">
            <v>-396238.19</v>
          </cell>
        </row>
        <row r="2160">
          <cell r="A2160">
            <v>87640400</v>
          </cell>
          <cell r="B2160">
            <v>-6964808.3300000001</v>
          </cell>
        </row>
        <row r="2161">
          <cell r="A2161">
            <v>87640402</v>
          </cell>
          <cell r="B2161">
            <v>-612903</v>
          </cell>
        </row>
        <row r="2162">
          <cell r="A2162">
            <v>87640405</v>
          </cell>
          <cell r="B2162">
            <v>-400000</v>
          </cell>
        </row>
        <row r="2163">
          <cell r="A2163">
            <v>87640408</v>
          </cell>
          <cell r="B2163">
            <v>-564911.76</v>
          </cell>
        </row>
        <row r="2164">
          <cell r="A2164">
            <v>87640410</v>
          </cell>
          <cell r="B2164">
            <v>-1633646.48</v>
          </cell>
        </row>
        <row r="2165">
          <cell r="A2165">
            <v>87640420</v>
          </cell>
          <cell r="B2165">
            <v>-471962</v>
          </cell>
        </row>
        <row r="2166">
          <cell r="A2166">
            <v>87700000</v>
          </cell>
          <cell r="B2166">
            <v>-442.88</v>
          </cell>
        </row>
        <row r="2167">
          <cell r="A2167">
            <v>87713000</v>
          </cell>
          <cell r="B2167">
            <v>-986</v>
          </cell>
        </row>
        <row r="2168">
          <cell r="A2168">
            <v>87713003</v>
          </cell>
          <cell r="B2168">
            <v>-9427.25</v>
          </cell>
        </row>
        <row r="2169">
          <cell r="A2169">
            <v>87713101</v>
          </cell>
          <cell r="B2169">
            <v>-19282197.579999998</v>
          </cell>
        </row>
        <row r="2170">
          <cell r="A2170">
            <v>87713102</v>
          </cell>
          <cell r="B2170">
            <v>-44101.37</v>
          </cell>
        </row>
        <row r="2171">
          <cell r="A2171">
            <v>87713103</v>
          </cell>
          <cell r="B2171">
            <v>-3642830.95</v>
          </cell>
        </row>
        <row r="2172">
          <cell r="A2172">
            <v>87713104</v>
          </cell>
          <cell r="B2172">
            <v>-1310676.3</v>
          </cell>
        </row>
        <row r="2173">
          <cell r="A2173">
            <v>87713202</v>
          </cell>
          <cell r="B2173">
            <v>-1121929.1399999999</v>
          </cell>
        </row>
        <row r="2174">
          <cell r="A2174">
            <v>87713203</v>
          </cell>
          <cell r="B2174">
            <v>-66944.72</v>
          </cell>
        </row>
        <row r="2175">
          <cell r="A2175">
            <v>87713204</v>
          </cell>
          <cell r="B2175">
            <v>-185341.86</v>
          </cell>
        </row>
        <row r="2176">
          <cell r="A2176">
            <v>87713205</v>
          </cell>
          <cell r="B2176">
            <v>-106782.5</v>
          </cell>
        </row>
        <row r="2177">
          <cell r="A2177">
            <v>87713299</v>
          </cell>
          <cell r="B2177">
            <v>-1600</v>
          </cell>
        </row>
        <row r="2178">
          <cell r="A2178">
            <v>87713300</v>
          </cell>
          <cell r="B2178">
            <v>-383995.26</v>
          </cell>
        </row>
        <row r="2179">
          <cell r="A2179">
            <v>87713401</v>
          </cell>
          <cell r="B2179">
            <v>-52139.37</v>
          </cell>
        </row>
        <row r="2180">
          <cell r="A2180">
            <v>87713402</v>
          </cell>
          <cell r="B2180">
            <v>-166560.87</v>
          </cell>
        </row>
        <row r="2181">
          <cell r="A2181">
            <v>87713403</v>
          </cell>
          <cell r="B2181">
            <v>-388362.83</v>
          </cell>
        </row>
        <row r="2182">
          <cell r="A2182">
            <v>87713404</v>
          </cell>
          <cell r="B2182">
            <v>-706922.71</v>
          </cell>
        </row>
        <row r="2183">
          <cell r="A2183">
            <v>87713405</v>
          </cell>
          <cell r="B2183">
            <v>-37500</v>
          </cell>
        </row>
        <row r="2184">
          <cell r="A2184">
            <v>87713406</v>
          </cell>
          <cell r="B2184">
            <v>-5598658.5</v>
          </cell>
        </row>
        <row r="2185">
          <cell r="A2185">
            <v>87713500</v>
          </cell>
          <cell r="B2185">
            <v>-402886.9</v>
          </cell>
        </row>
        <row r="2186">
          <cell r="A2186">
            <v>87713600</v>
          </cell>
          <cell r="B2186">
            <v>-25173.54</v>
          </cell>
        </row>
        <row r="2187">
          <cell r="A2187">
            <v>87713700</v>
          </cell>
          <cell r="B2187">
            <v>-22273317.82</v>
          </cell>
        </row>
        <row r="2188">
          <cell r="A2188">
            <v>87713801</v>
          </cell>
          <cell r="B2188">
            <v>-10234876.93</v>
          </cell>
        </row>
        <row r="2189">
          <cell r="A2189">
            <v>87713802</v>
          </cell>
          <cell r="B2189">
            <v>-52660895.020000003</v>
          </cell>
        </row>
        <row r="2190">
          <cell r="A2190">
            <v>87713901</v>
          </cell>
          <cell r="B2190">
            <v>-57.78</v>
          </cell>
        </row>
        <row r="2191">
          <cell r="A2191">
            <v>87713902</v>
          </cell>
          <cell r="B2191">
            <v>-2057390.2</v>
          </cell>
        </row>
        <row r="2192">
          <cell r="A2192">
            <v>87713903</v>
          </cell>
          <cell r="B2192">
            <v>-7018645.9400000004</v>
          </cell>
        </row>
        <row r="2193">
          <cell r="A2193">
            <v>87713911</v>
          </cell>
          <cell r="B2193">
            <v>56620.56</v>
          </cell>
        </row>
        <row r="2194">
          <cell r="A2194">
            <v>87713912</v>
          </cell>
          <cell r="B2194">
            <v>-615544.04</v>
          </cell>
        </row>
        <row r="2195">
          <cell r="A2195">
            <v>87713915</v>
          </cell>
          <cell r="B2195">
            <v>5506.71</v>
          </cell>
        </row>
        <row r="2196">
          <cell r="A2196">
            <v>87713916</v>
          </cell>
          <cell r="B2196">
            <v>544716.91</v>
          </cell>
        </row>
        <row r="2197">
          <cell r="A2197">
            <v>87713917</v>
          </cell>
          <cell r="B2197">
            <v>72981.009999999995</v>
          </cell>
        </row>
        <row r="2198">
          <cell r="A2198">
            <v>87713918</v>
          </cell>
          <cell r="B2198">
            <v>-3403.87</v>
          </cell>
        </row>
        <row r="2199">
          <cell r="A2199">
            <v>87713919</v>
          </cell>
          <cell r="B2199">
            <v>-2420363.2599999998</v>
          </cell>
        </row>
        <row r="2200">
          <cell r="A2200">
            <v>87713920</v>
          </cell>
          <cell r="B2200">
            <v>1368662.33</v>
          </cell>
        </row>
        <row r="2201">
          <cell r="A2201">
            <v>87714000</v>
          </cell>
          <cell r="B2201">
            <v>-6091702.8300000001</v>
          </cell>
        </row>
        <row r="2202">
          <cell r="A2202">
            <v>87714001</v>
          </cell>
          <cell r="B2202">
            <v>-10168602.199999999</v>
          </cell>
        </row>
        <row r="2203">
          <cell r="A2203">
            <v>87714002</v>
          </cell>
          <cell r="B2203">
            <v>-1809968.9</v>
          </cell>
        </row>
        <row r="2204">
          <cell r="A2204">
            <v>87714003</v>
          </cell>
          <cell r="B2204">
            <v>-1554579.17</v>
          </cell>
        </row>
        <row r="2205">
          <cell r="A2205">
            <v>87714004</v>
          </cell>
          <cell r="B2205">
            <v>-572369.47</v>
          </cell>
        </row>
        <row r="2206">
          <cell r="A2206">
            <v>87714008</v>
          </cell>
          <cell r="B2206">
            <v>-4717993.74</v>
          </cell>
        </row>
        <row r="2207">
          <cell r="A2207">
            <v>87714009</v>
          </cell>
          <cell r="B2207">
            <v>-47976.11</v>
          </cell>
        </row>
        <row r="2208">
          <cell r="A2208">
            <v>87714011</v>
          </cell>
          <cell r="B2208">
            <v>-26201.98</v>
          </cell>
        </row>
        <row r="2209">
          <cell r="A2209">
            <v>87714012</v>
          </cell>
          <cell r="B2209">
            <v>-231844.39</v>
          </cell>
        </row>
        <row r="2210">
          <cell r="A2210">
            <v>87714013</v>
          </cell>
          <cell r="B2210">
            <v>-149575.45000000001</v>
          </cell>
        </row>
        <row r="2211">
          <cell r="A2211">
            <v>87714020</v>
          </cell>
          <cell r="B2211">
            <v>-34.24</v>
          </cell>
        </row>
        <row r="2212">
          <cell r="A2212">
            <v>87715003</v>
          </cell>
          <cell r="B2212">
            <v>-10.58</v>
          </cell>
        </row>
        <row r="2213">
          <cell r="A2213">
            <v>87715004</v>
          </cell>
          <cell r="B2213">
            <v>2640431</v>
          </cell>
        </row>
        <row r="2214">
          <cell r="A2214">
            <v>87715005</v>
          </cell>
          <cell r="B2214">
            <v>-2860641.05</v>
          </cell>
        </row>
        <row r="2215">
          <cell r="A2215">
            <v>87715006</v>
          </cell>
          <cell r="B2215">
            <v>-68067.240000000005</v>
          </cell>
        </row>
        <row r="2216">
          <cell r="A2216">
            <v>87715010</v>
          </cell>
          <cell r="B2216">
            <v>-8481.6</v>
          </cell>
        </row>
        <row r="2217">
          <cell r="A2217">
            <v>87720411</v>
          </cell>
          <cell r="B2217">
            <v>-8901.7900000000009</v>
          </cell>
        </row>
        <row r="2218">
          <cell r="A2218">
            <v>87720510</v>
          </cell>
          <cell r="B2218">
            <v>-272539.89</v>
          </cell>
        </row>
        <row r="2219">
          <cell r="A2219">
            <v>87720511</v>
          </cell>
          <cell r="B2219">
            <v>-161729.82999999999</v>
          </cell>
        </row>
        <row r="2220">
          <cell r="A2220">
            <v>87720520</v>
          </cell>
          <cell r="B2220">
            <v>-8037.67</v>
          </cell>
        </row>
        <row r="2221">
          <cell r="A2221">
            <v>87720534</v>
          </cell>
          <cell r="B2221">
            <v>-14756.7</v>
          </cell>
        </row>
        <row r="2222">
          <cell r="A2222">
            <v>87720930</v>
          </cell>
          <cell r="B2222">
            <v>-64868.11</v>
          </cell>
        </row>
        <row r="2223">
          <cell r="A2223">
            <v>87720931</v>
          </cell>
          <cell r="B2223">
            <v>-741116.7</v>
          </cell>
        </row>
        <row r="2224">
          <cell r="A2224">
            <v>87740410</v>
          </cell>
          <cell r="B2224">
            <v>-2094.48</v>
          </cell>
        </row>
        <row r="2225">
          <cell r="A2225">
            <v>87740600</v>
          </cell>
          <cell r="B2225">
            <v>-34039.800000000003</v>
          </cell>
        </row>
        <row r="2226">
          <cell r="A2226">
            <v>87740999</v>
          </cell>
          <cell r="B2226">
            <v>-4012068.31</v>
          </cell>
        </row>
        <row r="2227">
          <cell r="A2227">
            <v>76037101</v>
          </cell>
          <cell r="B2227">
            <v>-19950396.000000119</v>
          </cell>
        </row>
        <row r="2228">
          <cell r="A2228">
            <v>76037101</v>
          </cell>
          <cell r="B2228">
            <v>19950396.000000101</v>
          </cell>
        </row>
        <row r="2229">
          <cell r="A2229">
            <v>77640100</v>
          </cell>
          <cell r="B2229">
            <v>5000000</v>
          </cell>
        </row>
        <row r="2230">
          <cell r="A2230">
            <v>71700093</v>
          </cell>
          <cell r="B2230">
            <v>-475.44714605887901</v>
          </cell>
        </row>
        <row r="2231">
          <cell r="A2231">
            <v>74799106</v>
          </cell>
          <cell r="B2231">
            <v>-2949.62555658368</v>
          </cell>
        </row>
        <row r="2232">
          <cell r="A2232">
            <v>75001010</v>
          </cell>
          <cell r="B2232">
            <v>-531209.22876879759</v>
          </cell>
        </row>
        <row r="2233">
          <cell r="A2233">
            <v>75004020</v>
          </cell>
          <cell r="B2233">
            <v>-1795.5647433196718</v>
          </cell>
        </row>
        <row r="2234">
          <cell r="A2234">
            <v>75131020</v>
          </cell>
          <cell r="B2234">
            <v>-42598.502126297099</v>
          </cell>
        </row>
        <row r="2235">
          <cell r="A2235">
            <v>75107120</v>
          </cell>
          <cell r="B2235">
            <v>-4674.6161848070333</v>
          </cell>
        </row>
        <row r="2236">
          <cell r="A2236">
            <v>75121260</v>
          </cell>
          <cell r="B2236">
            <v>-1082.2165897248015</v>
          </cell>
        </row>
        <row r="2237">
          <cell r="A2237">
            <v>75122060</v>
          </cell>
          <cell r="B2237">
            <v>-41808.140292440192</v>
          </cell>
        </row>
        <row r="2238">
          <cell r="A2238">
            <v>75123020</v>
          </cell>
          <cell r="B2238">
            <v>-383.54169154239935</v>
          </cell>
        </row>
        <row r="2239">
          <cell r="A2239">
            <v>75125030</v>
          </cell>
          <cell r="B2239">
            <v>-15637.029067305615</v>
          </cell>
        </row>
        <row r="2240">
          <cell r="A2240">
            <v>75126020</v>
          </cell>
          <cell r="B2240">
            <v>-54.039596197760147</v>
          </cell>
        </row>
        <row r="2241">
          <cell r="A2241">
            <v>75128150</v>
          </cell>
          <cell r="B2241">
            <v>-72834.745695990976</v>
          </cell>
        </row>
        <row r="2242">
          <cell r="A2242">
            <v>75130050</v>
          </cell>
          <cell r="B2242">
            <v>-2449.4928723558332</v>
          </cell>
        </row>
        <row r="2243">
          <cell r="A2243">
            <v>75222040</v>
          </cell>
          <cell r="B2243">
            <v>-173.20316325568001</v>
          </cell>
        </row>
        <row r="2244">
          <cell r="A2244">
            <v>77745410</v>
          </cell>
          <cell r="B2244">
            <v>-252.52989263360087</v>
          </cell>
        </row>
        <row r="2245">
          <cell r="A2245">
            <v>75514000</v>
          </cell>
          <cell r="B2245">
            <v>-9052.1527491257584</v>
          </cell>
        </row>
        <row r="2246">
          <cell r="A2246">
            <v>75516200</v>
          </cell>
          <cell r="B2246">
            <v>-3763.1103398086416</v>
          </cell>
        </row>
        <row r="2247">
          <cell r="A2247">
            <v>65201000</v>
          </cell>
          <cell r="B2247">
            <v>-147826</v>
          </cell>
        </row>
        <row r="2248">
          <cell r="A2248">
            <v>65202000</v>
          </cell>
          <cell r="B2248">
            <v>232953.97</v>
          </cell>
        </row>
        <row r="2249">
          <cell r="A2249">
            <v>65203000</v>
          </cell>
          <cell r="B2249">
            <v>-62455.26</v>
          </cell>
        </row>
        <row r="2250">
          <cell r="B2250"/>
        </row>
        <row r="2251">
          <cell r="B2251"/>
        </row>
        <row r="2252">
          <cell r="B2252"/>
        </row>
        <row r="2253">
          <cell r="B2253"/>
        </row>
        <row r="2254">
          <cell r="B2254"/>
        </row>
        <row r="2255">
          <cell r="B2255"/>
        </row>
        <row r="2256">
          <cell r="B2256"/>
        </row>
        <row r="2257">
          <cell r="B2257"/>
        </row>
        <row r="2258">
          <cell r="B2258"/>
        </row>
        <row r="2259">
          <cell r="B2259"/>
        </row>
        <row r="2260">
          <cell r="B2260"/>
        </row>
        <row r="2261">
          <cell r="B2261"/>
        </row>
        <row r="2262">
          <cell r="B2262"/>
        </row>
        <row r="2263">
          <cell r="B2263"/>
        </row>
        <row r="2264">
          <cell r="B2264"/>
        </row>
        <row r="2265">
          <cell r="B2265"/>
        </row>
        <row r="2266">
          <cell r="B2266"/>
        </row>
        <row r="2267">
          <cell r="B2267"/>
        </row>
        <row r="2268">
          <cell r="B2268">
            <v>-14686765.959999999</v>
          </cell>
        </row>
        <row r="2269">
          <cell r="B2269"/>
        </row>
        <row r="2270">
          <cell r="B2270"/>
        </row>
        <row r="2271">
          <cell r="B2271"/>
        </row>
        <row r="2272">
          <cell r="B2272"/>
        </row>
        <row r="2273">
          <cell r="B2273"/>
        </row>
        <row r="2274">
          <cell r="B2274"/>
        </row>
        <row r="2275">
          <cell r="B2275"/>
        </row>
        <row r="2276">
          <cell r="B2276"/>
        </row>
        <row r="2277">
          <cell r="B2277"/>
        </row>
        <row r="2278">
          <cell r="B2278"/>
        </row>
        <row r="2279">
          <cell r="B2279"/>
        </row>
        <row r="2280">
          <cell r="B2280"/>
        </row>
        <row r="2281">
          <cell r="B2281"/>
        </row>
        <row r="2282">
          <cell r="B2282"/>
        </row>
        <row r="2283">
          <cell r="B2283"/>
        </row>
        <row r="2284">
          <cell r="B2284"/>
        </row>
        <row r="2285">
          <cell r="B2285"/>
        </row>
        <row r="2286">
          <cell r="B2286"/>
        </row>
        <row r="2287">
          <cell r="B2287"/>
        </row>
        <row r="2288">
          <cell r="B2288"/>
        </row>
        <row r="2289">
          <cell r="B2289"/>
        </row>
        <row r="2290">
          <cell r="B2290"/>
        </row>
        <row r="2291">
          <cell r="B2291"/>
        </row>
        <row r="2292">
          <cell r="B2292"/>
        </row>
        <row r="2293">
          <cell r="B2293"/>
        </row>
        <row r="2294">
          <cell r="B2294"/>
        </row>
        <row r="2295">
          <cell r="B2295"/>
        </row>
        <row r="2296">
          <cell r="B2296"/>
        </row>
        <row r="2297">
          <cell r="B2297"/>
        </row>
        <row r="2298">
          <cell r="B2298"/>
        </row>
        <row r="2299">
          <cell r="B2299"/>
        </row>
        <row r="2300">
          <cell r="B2300"/>
        </row>
        <row r="2301">
          <cell r="B2301"/>
        </row>
        <row r="2302">
          <cell r="B2302"/>
        </row>
        <row r="2303">
          <cell r="B2303"/>
        </row>
        <row r="2304">
          <cell r="B2304"/>
        </row>
        <row r="2305">
          <cell r="B2305"/>
        </row>
        <row r="2306">
          <cell r="B2306"/>
        </row>
        <row r="2307">
          <cell r="B2307"/>
        </row>
        <row r="2308">
          <cell r="B2308"/>
        </row>
        <row r="2309">
          <cell r="B2309"/>
        </row>
        <row r="2310">
          <cell r="B2310"/>
        </row>
        <row r="2311">
          <cell r="B2311"/>
        </row>
        <row r="2312">
          <cell r="B2312"/>
        </row>
        <row r="2313">
          <cell r="B2313"/>
        </row>
        <row r="2314">
          <cell r="B2314"/>
        </row>
        <row r="2315">
          <cell r="B2315"/>
        </row>
        <row r="2316">
          <cell r="B2316"/>
        </row>
        <row r="2317">
          <cell r="B2317"/>
        </row>
        <row r="2318">
          <cell r="B2318"/>
        </row>
        <row r="2319">
          <cell r="B2319"/>
        </row>
        <row r="2320">
          <cell r="B2320"/>
        </row>
        <row r="2321">
          <cell r="B2321"/>
        </row>
        <row r="2322">
          <cell r="B2322"/>
        </row>
        <row r="2323">
          <cell r="B2323"/>
        </row>
        <row r="2324">
          <cell r="B2324"/>
        </row>
        <row r="2325">
          <cell r="B2325"/>
        </row>
        <row r="2326">
          <cell r="B2326"/>
        </row>
        <row r="2327">
          <cell r="B2327"/>
        </row>
        <row r="2328">
          <cell r="B2328"/>
        </row>
        <row r="2329">
          <cell r="B2329"/>
        </row>
        <row r="2330">
          <cell r="B2330"/>
        </row>
        <row r="2331">
          <cell r="B2331"/>
        </row>
        <row r="2332">
          <cell r="B2332"/>
        </row>
        <row r="2333">
          <cell r="B2333"/>
        </row>
        <row r="2334">
          <cell r="B2334"/>
        </row>
        <row r="2335">
          <cell r="B2335"/>
        </row>
        <row r="2336">
          <cell r="B2336"/>
        </row>
        <row r="2337">
          <cell r="B2337"/>
        </row>
        <row r="2338">
          <cell r="B2338"/>
        </row>
        <row r="2339">
          <cell r="B2339"/>
        </row>
        <row r="2340">
          <cell r="B2340"/>
        </row>
        <row r="2341">
          <cell r="B2341"/>
        </row>
        <row r="2342">
          <cell r="B2342"/>
        </row>
        <row r="2343">
          <cell r="B2343"/>
        </row>
        <row r="2344">
          <cell r="B2344"/>
        </row>
        <row r="2345">
          <cell r="B2345"/>
        </row>
        <row r="2346">
          <cell r="B2346"/>
        </row>
        <row r="2347">
          <cell r="B2347"/>
        </row>
        <row r="2348">
          <cell r="B2348"/>
        </row>
        <row r="2349">
          <cell r="B2349"/>
        </row>
        <row r="2350">
          <cell r="B2350"/>
        </row>
        <row r="2351">
          <cell r="B2351"/>
        </row>
        <row r="2352">
          <cell r="B2352"/>
        </row>
        <row r="2353">
          <cell r="B2353"/>
        </row>
        <row r="2354">
          <cell r="B2354"/>
        </row>
        <row r="2355">
          <cell r="B2355"/>
        </row>
        <row r="2356">
          <cell r="B2356"/>
        </row>
        <row r="2357">
          <cell r="B2357"/>
        </row>
        <row r="2358">
          <cell r="B2358"/>
        </row>
        <row r="2359">
          <cell r="B2359"/>
        </row>
        <row r="2360">
          <cell r="B2360"/>
        </row>
        <row r="2361">
          <cell r="B2361"/>
        </row>
        <row r="2362">
          <cell r="B2362"/>
        </row>
        <row r="2363">
          <cell r="B2363"/>
        </row>
        <row r="2364">
          <cell r="B2364"/>
        </row>
        <row r="2365">
          <cell r="B2365"/>
        </row>
        <row r="2366">
          <cell r="B2366"/>
        </row>
        <row r="2367">
          <cell r="B2367"/>
        </row>
        <row r="2368">
          <cell r="B2368"/>
        </row>
        <row r="2369">
          <cell r="B2369"/>
        </row>
        <row r="2370">
          <cell r="B2370"/>
        </row>
        <row r="2371">
          <cell r="B2371"/>
        </row>
        <row r="2372">
          <cell r="B2372"/>
        </row>
        <row r="2373">
          <cell r="B2373"/>
        </row>
        <row r="2374">
          <cell r="B2374"/>
        </row>
        <row r="2375">
          <cell r="B2375"/>
        </row>
        <row r="2376">
          <cell r="B2376"/>
        </row>
        <row r="2377">
          <cell r="B2377"/>
        </row>
        <row r="2378">
          <cell r="B2378"/>
        </row>
        <row r="2379">
          <cell r="B2379"/>
        </row>
        <row r="2380">
          <cell r="B2380"/>
        </row>
        <row r="2381">
          <cell r="B2381"/>
        </row>
        <row r="2382">
          <cell r="B2382"/>
        </row>
        <row r="2383">
          <cell r="B2383"/>
        </row>
        <row r="2384">
          <cell r="B2384"/>
        </row>
        <row r="2385">
          <cell r="B2385"/>
        </row>
        <row r="2386">
          <cell r="B2386"/>
        </row>
        <row r="2387">
          <cell r="B2387"/>
        </row>
        <row r="2388">
          <cell r="B2388"/>
        </row>
        <row r="2389">
          <cell r="B2389"/>
        </row>
        <row r="2390">
          <cell r="B2390"/>
        </row>
        <row r="2391">
          <cell r="B2391"/>
        </row>
        <row r="2392">
          <cell r="B2392"/>
        </row>
        <row r="2393">
          <cell r="B2393"/>
        </row>
        <row r="2394">
          <cell r="B2394"/>
        </row>
        <row r="2395">
          <cell r="B2395"/>
        </row>
        <row r="2396">
          <cell r="B2396"/>
        </row>
        <row r="2397">
          <cell r="B2397"/>
        </row>
        <row r="2398">
          <cell r="B2398"/>
        </row>
        <row r="2399">
          <cell r="B2399"/>
        </row>
        <row r="2400">
          <cell r="B2400"/>
        </row>
        <row r="2401">
          <cell r="B2401"/>
        </row>
        <row r="2402">
          <cell r="B2402"/>
        </row>
        <row r="2403">
          <cell r="B2403"/>
        </row>
        <row r="2404">
          <cell r="B2404"/>
        </row>
        <row r="2405">
          <cell r="B2405"/>
        </row>
        <row r="2406">
          <cell r="B2406"/>
        </row>
        <row r="2407">
          <cell r="B2407"/>
        </row>
        <row r="2408">
          <cell r="B2408"/>
        </row>
        <row r="2409">
          <cell r="B2409"/>
        </row>
        <row r="2410">
          <cell r="B2410"/>
        </row>
        <row r="2411">
          <cell r="B2411"/>
        </row>
        <row r="2412">
          <cell r="B2412"/>
        </row>
        <row r="2413">
          <cell r="B2413"/>
        </row>
        <row r="2414">
          <cell r="B2414"/>
        </row>
        <row r="2415">
          <cell r="B2415"/>
        </row>
        <row r="2416">
          <cell r="B2416"/>
        </row>
        <row r="2417">
          <cell r="B2417"/>
        </row>
        <row r="2418">
          <cell r="B2418"/>
        </row>
        <row r="2419">
          <cell r="B2419"/>
        </row>
        <row r="2420">
          <cell r="B2420"/>
        </row>
        <row r="2421">
          <cell r="B2421"/>
        </row>
        <row r="2422">
          <cell r="B2422"/>
        </row>
        <row r="2423">
          <cell r="B2423"/>
        </row>
        <row r="2424">
          <cell r="B2424"/>
        </row>
        <row r="2425">
          <cell r="B2425"/>
        </row>
        <row r="2426">
          <cell r="B2426"/>
        </row>
        <row r="2427">
          <cell r="B2427"/>
        </row>
        <row r="2428">
          <cell r="B2428"/>
        </row>
        <row r="2429">
          <cell r="B2429"/>
        </row>
        <row r="2430">
          <cell r="B2430"/>
        </row>
        <row r="2431">
          <cell r="B2431"/>
        </row>
        <row r="2432">
          <cell r="B2432"/>
        </row>
        <row r="2433">
          <cell r="B2433"/>
        </row>
        <row r="2434">
          <cell r="B2434"/>
        </row>
        <row r="2435">
          <cell r="B2435"/>
        </row>
        <row r="2436">
          <cell r="B2436"/>
        </row>
        <row r="2437">
          <cell r="B2437"/>
        </row>
        <row r="2438">
          <cell r="B2438"/>
        </row>
        <row r="2439">
          <cell r="B2439"/>
        </row>
        <row r="2440">
          <cell r="B2440"/>
        </row>
        <row r="2441">
          <cell r="B2441"/>
        </row>
        <row r="2442">
          <cell r="B2442"/>
        </row>
        <row r="2443">
          <cell r="B2443"/>
        </row>
        <row r="2444">
          <cell r="B2444"/>
        </row>
        <row r="2445">
          <cell r="B2445"/>
        </row>
        <row r="2446">
          <cell r="B2446"/>
        </row>
        <row r="2447">
          <cell r="B2447"/>
        </row>
        <row r="2448">
          <cell r="B2448"/>
        </row>
        <row r="2449">
          <cell r="B2449"/>
        </row>
        <row r="2450">
          <cell r="B2450"/>
        </row>
        <row r="2451">
          <cell r="B2451"/>
        </row>
        <row r="2452">
          <cell r="B2452"/>
        </row>
        <row r="2453">
          <cell r="B2453"/>
        </row>
        <row r="2454">
          <cell r="B2454"/>
        </row>
        <row r="2455">
          <cell r="B2455"/>
        </row>
        <row r="2456">
          <cell r="B2456"/>
        </row>
        <row r="2457">
          <cell r="B2457"/>
        </row>
        <row r="2458">
          <cell r="B2458"/>
        </row>
        <row r="2459">
          <cell r="B2459"/>
        </row>
        <row r="2460">
          <cell r="B2460"/>
        </row>
        <row r="2461">
          <cell r="B2461"/>
        </row>
        <row r="2462">
          <cell r="B2462"/>
        </row>
        <row r="2463">
          <cell r="B2463"/>
        </row>
        <row r="2464">
          <cell r="B2464"/>
        </row>
        <row r="2465">
          <cell r="B2465"/>
        </row>
        <row r="2466">
          <cell r="B2466"/>
        </row>
        <row r="2467">
          <cell r="B2467"/>
        </row>
        <row r="2468">
          <cell r="B2468"/>
        </row>
        <row r="2469">
          <cell r="B2469"/>
        </row>
        <row r="2470">
          <cell r="B2470"/>
        </row>
        <row r="2471">
          <cell r="B2471"/>
        </row>
        <row r="2472">
          <cell r="B2472"/>
        </row>
        <row r="2473">
          <cell r="B2473"/>
        </row>
        <row r="2474">
          <cell r="B2474"/>
        </row>
        <row r="2475">
          <cell r="B2475"/>
        </row>
        <row r="2476">
          <cell r="B2476"/>
        </row>
        <row r="2477">
          <cell r="B2477"/>
        </row>
        <row r="2478">
          <cell r="B2478"/>
        </row>
        <row r="2479">
          <cell r="B2479"/>
        </row>
        <row r="2480">
          <cell r="B2480"/>
        </row>
        <row r="2481">
          <cell r="B2481"/>
        </row>
        <row r="2482">
          <cell r="B2482"/>
        </row>
        <row r="2483">
          <cell r="B2483"/>
        </row>
        <row r="2484">
          <cell r="B2484"/>
        </row>
        <row r="2485">
          <cell r="B2485"/>
        </row>
        <row r="2486">
          <cell r="B2486"/>
        </row>
        <row r="2487">
          <cell r="B2487"/>
        </row>
        <row r="2488">
          <cell r="B2488"/>
        </row>
        <row r="2489">
          <cell r="B2489"/>
        </row>
        <row r="2490">
          <cell r="B2490"/>
        </row>
        <row r="2491">
          <cell r="B2491"/>
        </row>
        <row r="2492">
          <cell r="B2492"/>
        </row>
        <row r="2493">
          <cell r="B2493"/>
        </row>
        <row r="2494">
          <cell r="B2494"/>
        </row>
        <row r="2495">
          <cell r="B2495"/>
        </row>
        <row r="2496">
          <cell r="B2496"/>
        </row>
        <row r="2497">
          <cell r="B2497"/>
        </row>
        <row r="2498">
          <cell r="B2498"/>
        </row>
        <row r="2499">
          <cell r="B2499"/>
        </row>
        <row r="2500">
          <cell r="B2500"/>
        </row>
        <row r="2501">
          <cell r="B2501"/>
        </row>
        <row r="2502">
          <cell r="B2502"/>
        </row>
        <row r="2503">
          <cell r="B2503"/>
        </row>
        <row r="2504">
          <cell r="B2504"/>
        </row>
        <row r="2505">
          <cell r="B2505"/>
        </row>
        <row r="2506">
          <cell r="B2506"/>
        </row>
        <row r="2507">
          <cell r="B2507"/>
        </row>
        <row r="2508">
          <cell r="B2508"/>
        </row>
        <row r="2509">
          <cell r="B2509"/>
        </row>
        <row r="2510">
          <cell r="B2510"/>
        </row>
        <row r="2511">
          <cell r="B2511"/>
        </row>
        <row r="2512">
          <cell r="B2512"/>
        </row>
        <row r="2513">
          <cell r="B2513"/>
        </row>
        <row r="2514">
          <cell r="B2514"/>
        </row>
        <row r="2515">
          <cell r="B2515"/>
        </row>
        <row r="2516">
          <cell r="B2516"/>
        </row>
        <row r="2517">
          <cell r="B2517"/>
        </row>
        <row r="2518">
          <cell r="B2518"/>
        </row>
        <row r="2519">
          <cell r="B2519"/>
        </row>
        <row r="2520">
          <cell r="B2520"/>
        </row>
        <row r="2521">
          <cell r="B2521"/>
        </row>
        <row r="2522">
          <cell r="B2522"/>
        </row>
        <row r="2523">
          <cell r="B2523"/>
        </row>
        <row r="2524">
          <cell r="B2524"/>
        </row>
        <row r="2525">
          <cell r="B2525"/>
        </row>
        <row r="2526">
          <cell r="B2526"/>
        </row>
        <row r="2527">
          <cell r="B2527"/>
        </row>
        <row r="2528">
          <cell r="B2528"/>
        </row>
        <row r="2529">
          <cell r="B2529"/>
        </row>
        <row r="2530">
          <cell r="B2530"/>
        </row>
        <row r="2531">
          <cell r="B2531"/>
        </row>
        <row r="2532">
          <cell r="B2532"/>
        </row>
        <row r="2533">
          <cell r="B2533"/>
        </row>
        <row r="2534">
          <cell r="B2534"/>
        </row>
        <row r="2535">
          <cell r="B2535"/>
        </row>
        <row r="2536">
          <cell r="B2536"/>
        </row>
        <row r="2537">
          <cell r="B2537"/>
        </row>
        <row r="2538">
          <cell r="B2538"/>
        </row>
        <row r="2539">
          <cell r="B2539"/>
        </row>
        <row r="2540">
          <cell r="B2540"/>
        </row>
        <row r="2541">
          <cell r="B2541"/>
        </row>
        <row r="2542">
          <cell r="B2542"/>
        </row>
        <row r="2543">
          <cell r="B2543"/>
        </row>
        <row r="2544">
          <cell r="B2544"/>
        </row>
        <row r="2545">
          <cell r="B2545"/>
        </row>
        <row r="2546">
          <cell r="B2546"/>
        </row>
        <row r="2547">
          <cell r="B2547"/>
        </row>
        <row r="2548">
          <cell r="B2548"/>
        </row>
        <row r="2549">
          <cell r="B2549"/>
        </row>
        <row r="2550">
          <cell r="B2550"/>
        </row>
        <row r="2551">
          <cell r="B2551"/>
        </row>
        <row r="2552">
          <cell r="B2552"/>
        </row>
        <row r="2553">
          <cell r="B2553"/>
        </row>
        <row r="2554">
          <cell r="B2554"/>
        </row>
        <row r="2555">
          <cell r="B2555"/>
        </row>
        <row r="2556">
          <cell r="B2556"/>
        </row>
        <row r="2557">
          <cell r="B2557"/>
        </row>
        <row r="2558">
          <cell r="B2558"/>
        </row>
        <row r="2559">
          <cell r="B2559"/>
        </row>
        <row r="2560">
          <cell r="B2560"/>
        </row>
        <row r="2561">
          <cell r="B2561"/>
        </row>
        <row r="2562">
          <cell r="B2562"/>
        </row>
        <row r="2563">
          <cell r="B2563"/>
        </row>
        <row r="2564">
          <cell r="B2564"/>
        </row>
        <row r="2565">
          <cell r="B2565"/>
        </row>
        <row r="2566">
          <cell r="B2566"/>
        </row>
        <row r="2567">
          <cell r="B2567"/>
        </row>
        <row r="2568">
          <cell r="B2568"/>
        </row>
        <row r="2569">
          <cell r="B2569"/>
        </row>
        <row r="2570">
          <cell r="B2570"/>
        </row>
        <row r="2571">
          <cell r="B2571"/>
        </row>
        <row r="2572">
          <cell r="B2572"/>
        </row>
        <row r="2573">
          <cell r="B2573"/>
        </row>
        <row r="2574">
          <cell r="B2574"/>
        </row>
        <row r="2575">
          <cell r="B2575"/>
        </row>
        <row r="2576">
          <cell r="B2576"/>
        </row>
        <row r="2577">
          <cell r="B2577"/>
        </row>
        <row r="2578">
          <cell r="B2578"/>
        </row>
        <row r="2579">
          <cell r="B2579"/>
        </row>
        <row r="2580">
          <cell r="B2580"/>
        </row>
        <row r="2581">
          <cell r="B2581"/>
        </row>
        <row r="2582">
          <cell r="B2582"/>
        </row>
        <row r="2583">
          <cell r="B2583"/>
        </row>
        <row r="2584">
          <cell r="B2584"/>
        </row>
        <row r="2585">
          <cell r="B2585"/>
        </row>
        <row r="2586">
          <cell r="B2586"/>
        </row>
        <row r="2587">
          <cell r="B2587"/>
        </row>
        <row r="2588">
          <cell r="B2588"/>
        </row>
        <row r="2589">
          <cell r="B2589"/>
        </row>
        <row r="2590">
          <cell r="B2590"/>
        </row>
        <row r="2591">
          <cell r="B2591"/>
        </row>
        <row r="2592">
          <cell r="B2592"/>
        </row>
        <row r="2593">
          <cell r="B2593"/>
        </row>
        <row r="2594">
          <cell r="B2594"/>
        </row>
        <row r="2595">
          <cell r="B2595"/>
        </row>
        <row r="2596">
          <cell r="B2596"/>
        </row>
        <row r="2597">
          <cell r="B2597"/>
        </row>
        <row r="2598">
          <cell r="B2598"/>
        </row>
        <row r="2599">
          <cell r="B2599"/>
        </row>
        <row r="2600">
          <cell r="B2600"/>
        </row>
        <row r="2601">
          <cell r="B2601"/>
        </row>
        <row r="2602">
          <cell r="B2602"/>
        </row>
        <row r="2603">
          <cell r="B2603"/>
        </row>
        <row r="2604">
          <cell r="B2604"/>
        </row>
        <row r="2605">
          <cell r="B2605"/>
        </row>
        <row r="2606">
          <cell r="B2606"/>
        </row>
        <row r="2607">
          <cell r="B2607"/>
        </row>
        <row r="2608">
          <cell r="B2608"/>
        </row>
        <row r="2609">
          <cell r="B2609"/>
        </row>
        <row r="2610">
          <cell r="B2610"/>
        </row>
        <row r="2611">
          <cell r="B2611"/>
        </row>
        <row r="2612">
          <cell r="B2612"/>
        </row>
        <row r="2613">
          <cell r="B2613"/>
        </row>
        <row r="2614">
          <cell r="B2614"/>
        </row>
        <row r="2615">
          <cell r="B2615"/>
        </row>
        <row r="2616">
          <cell r="B2616"/>
        </row>
        <row r="2617">
          <cell r="B2617"/>
        </row>
        <row r="2618">
          <cell r="B2618"/>
        </row>
        <row r="2619">
          <cell r="B2619"/>
        </row>
        <row r="2620">
          <cell r="B2620"/>
        </row>
        <row r="2621">
          <cell r="B2621"/>
        </row>
        <row r="2622">
          <cell r="B2622"/>
        </row>
        <row r="2623">
          <cell r="B2623"/>
        </row>
        <row r="2624">
          <cell r="B2624"/>
        </row>
        <row r="2625">
          <cell r="B2625"/>
        </row>
        <row r="2626">
          <cell r="B2626"/>
        </row>
        <row r="2627">
          <cell r="B2627"/>
        </row>
        <row r="2628">
          <cell r="B2628"/>
        </row>
        <row r="2629">
          <cell r="B2629"/>
        </row>
        <row r="2630">
          <cell r="B2630"/>
        </row>
        <row r="2631">
          <cell r="B2631"/>
        </row>
        <row r="2632">
          <cell r="B2632"/>
        </row>
        <row r="2633">
          <cell r="B2633"/>
        </row>
        <row r="2634">
          <cell r="B2634"/>
        </row>
        <row r="2635">
          <cell r="B2635"/>
        </row>
        <row r="2636">
          <cell r="B2636"/>
        </row>
        <row r="2637">
          <cell r="B2637"/>
        </row>
        <row r="2638">
          <cell r="B2638"/>
        </row>
        <row r="2639">
          <cell r="B2639"/>
        </row>
        <row r="2640">
          <cell r="B2640"/>
        </row>
        <row r="2641">
          <cell r="B2641"/>
        </row>
        <row r="2642">
          <cell r="B2642"/>
        </row>
        <row r="2643">
          <cell r="B2643"/>
        </row>
        <row r="2644">
          <cell r="B2644"/>
        </row>
        <row r="2645">
          <cell r="B2645"/>
        </row>
        <row r="2646">
          <cell r="B2646"/>
        </row>
        <row r="2647">
          <cell r="B2647"/>
        </row>
        <row r="2648">
          <cell r="B2648"/>
        </row>
        <row r="2649">
          <cell r="B2649"/>
        </row>
        <row r="2650">
          <cell r="B2650"/>
        </row>
        <row r="2651">
          <cell r="B2651"/>
        </row>
        <row r="2652">
          <cell r="B2652"/>
        </row>
        <row r="2653">
          <cell r="B2653"/>
        </row>
        <row r="2654">
          <cell r="B2654"/>
        </row>
        <row r="2655">
          <cell r="B2655"/>
        </row>
        <row r="2656">
          <cell r="B2656"/>
        </row>
        <row r="2657">
          <cell r="B2657"/>
        </row>
        <row r="2658">
          <cell r="B2658"/>
        </row>
        <row r="2659">
          <cell r="B2659"/>
        </row>
        <row r="2660">
          <cell r="B2660"/>
        </row>
        <row r="2661">
          <cell r="B2661"/>
        </row>
        <row r="2662">
          <cell r="B2662"/>
        </row>
        <row r="2663">
          <cell r="B2663"/>
        </row>
        <row r="2664">
          <cell r="B2664"/>
        </row>
        <row r="2665">
          <cell r="B2665"/>
        </row>
        <row r="2666">
          <cell r="B2666"/>
        </row>
        <row r="2667">
          <cell r="B2667"/>
        </row>
        <row r="2668">
          <cell r="B2668"/>
        </row>
        <row r="2669">
          <cell r="B2669"/>
        </row>
        <row r="2670">
          <cell r="B2670"/>
        </row>
        <row r="2671">
          <cell r="B2671"/>
        </row>
        <row r="2672">
          <cell r="B2672"/>
        </row>
        <row r="2673">
          <cell r="B2673"/>
        </row>
        <row r="2674">
          <cell r="B2674"/>
        </row>
        <row r="2675">
          <cell r="B2675"/>
        </row>
        <row r="2676">
          <cell r="B2676"/>
        </row>
        <row r="2677">
          <cell r="B2677"/>
        </row>
        <row r="2678">
          <cell r="B2678"/>
        </row>
        <row r="2679">
          <cell r="B2679"/>
        </row>
        <row r="2680">
          <cell r="B2680"/>
        </row>
        <row r="2681">
          <cell r="B2681"/>
        </row>
        <row r="2682">
          <cell r="B2682"/>
        </row>
        <row r="2683">
          <cell r="B2683"/>
        </row>
        <row r="2684">
          <cell r="B2684"/>
        </row>
        <row r="2685">
          <cell r="B2685"/>
        </row>
        <row r="2686">
          <cell r="B2686"/>
        </row>
        <row r="2687">
          <cell r="B2687"/>
        </row>
        <row r="2688">
          <cell r="B2688"/>
        </row>
        <row r="2689">
          <cell r="B2689"/>
        </row>
        <row r="2690">
          <cell r="B2690"/>
        </row>
        <row r="2691">
          <cell r="B2691"/>
        </row>
        <row r="2692">
          <cell r="B2692"/>
        </row>
        <row r="2693">
          <cell r="B2693"/>
        </row>
        <row r="2694">
          <cell r="B2694"/>
        </row>
        <row r="2695">
          <cell r="B2695"/>
        </row>
        <row r="2696">
          <cell r="B2696"/>
        </row>
        <row r="2697">
          <cell r="B2697"/>
        </row>
        <row r="2698">
          <cell r="B2698"/>
        </row>
        <row r="2699">
          <cell r="B2699"/>
        </row>
        <row r="2700">
          <cell r="B2700"/>
        </row>
        <row r="2701">
          <cell r="B2701"/>
        </row>
        <row r="2702">
          <cell r="B2702"/>
        </row>
        <row r="2703">
          <cell r="B2703"/>
        </row>
        <row r="2704">
          <cell r="B2704"/>
        </row>
        <row r="2705">
          <cell r="B2705"/>
        </row>
        <row r="2706">
          <cell r="B2706"/>
        </row>
        <row r="2707">
          <cell r="B2707"/>
        </row>
        <row r="2708">
          <cell r="B2708"/>
        </row>
        <row r="2709">
          <cell r="B2709"/>
        </row>
        <row r="2710">
          <cell r="B2710"/>
        </row>
        <row r="2711">
          <cell r="B2711"/>
        </row>
        <row r="2712">
          <cell r="B2712"/>
        </row>
        <row r="2713">
          <cell r="B2713"/>
        </row>
        <row r="2714">
          <cell r="B2714"/>
        </row>
        <row r="2715">
          <cell r="B2715"/>
        </row>
        <row r="2716">
          <cell r="B2716"/>
        </row>
        <row r="2717">
          <cell r="B2717"/>
        </row>
        <row r="2718">
          <cell r="B2718"/>
        </row>
        <row r="2719">
          <cell r="B2719"/>
        </row>
        <row r="2720">
          <cell r="B2720"/>
        </row>
        <row r="2721">
          <cell r="B2721"/>
        </row>
        <row r="2722">
          <cell r="B2722"/>
        </row>
        <row r="2723">
          <cell r="B2723"/>
        </row>
        <row r="2724">
          <cell r="B2724"/>
        </row>
        <row r="2725">
          <cell r="B2725"/>
        </row>
        <row r="2726">
          <cell r="B2726"/>
        </row>
        <row r="2727">
          <cell r="B2727"/>
        </row>
        <row r="2728">
          <cell r="B2728"/>
        </row>
        <row r="2729">
          <cell r="B2729"/>
        </row>
        <row r="2730">
          <cell r="B2730"/>
        </row>
        <row r="2731">
          <cell r="B2731"/>
        </row>
        <row r="2732">
          <cell r="B2732"/>
        </row>
        <row r="2733">
          <cell r="B2733"/>
        </row>
        <row r="2734">
          <cell r="B2734"/>
        </row>
        <row r="2735">
          <cell r="B2735"/>
        </row>
        <row r="2736">
          <cell r="B2736"/>
        </row>
        <row r="2737">
          <cell r="B2737"/>
        </row>
        <row r="2738">
          <cell r="B2738"/>
        </row>
        <row r="2739">
          <cell r="B2739"/>
        </row>
        <row r="2740">
          <cell r="B2740"/>
        </row>
        <row r="2741">
          <cell r="B2741"/>
        </row>
        <row r="2742">
          <cell r="B2742"/>
        </row>
        <row r="2743">
          <cell r="B2743"/>
        </row>
        <row r="2744">
          <cell r="B2744"/>
        </row>
        <row r="2745">
          <cell r="B2745"/>
        </row>
        <row r="2746">
          <cell r="B2746"/>
        </row>
        <row r="2747">
          <cell r="B2747"/>
        </row>
        <row r="2748">
          <cell r="B2748"/>
        </row>
        <row r="2749">
          <cell r="B2749"/>
        </row>
        <row r="2750">
          <cell r="B2750"/>
        </row>
        <row r="2751">
          <cell r="B2751"/>
        </row>
        <row r="2752">
          <cell r="B2752"/>
        </row>
        <row r="2753">
          <cell r="B2753"/>
        </row>
        <row r="2754">
          <cell r="B2754"/>
        </row>
        <row r="2755">
          <cell r="B2755"/>
        </row>
        <row r="2756">
          <cell r="B2756"/>
        </row>
        <row r="2757">
          <cell r="B2757"/>
        </row>
        <row r="2758">
          <cell r="B2758"/>
        </row>
        <row r="2759">
          <cell r="B2759"/>
        </row>
        <row r="2760">
          <cell r="B2760"/>
        </row>
        <row r="2761">
          <cell r="B2761"/>
        </row>
        <row r="2762">
          <cell r="B2762"/>
        </row>
        <row r="2763">
          <cell r="B2763"/>
        </row>
        <row r="2764">
          <cell r="B2764"/>
        </row>
        <row r="2765">
          <cell r="B2765"/>
        </row>
        <row r="2766">
          <cell r="B2766"/>
        </row>
        <row r="2767">
          <cell r="B2767"/>
        </row>
        <row r="2768">
          <cell r="B2768"/>
        </row>
        <row r="2769">
          <cell r="B2769"/>
        </row>
        <row r="2770">
          <cell r="B2770"/>
        </row>
        <row r="2771">
          <cell r="B2771"/>
        </row>
        <row r="2772">
          <cell r="B2772"/>
        </row>
        <row r="2773">
          <cell r="B2773"/>
        </row>
        <row r="2774">
          <cell r="B2774"/>
        </row>
        <row r="2775">
          <cell r="B2775"/>
        </row>
        <row r="2776">
          <cell r="B2776"/>
        </row>
        <row r="2777">
          <cell r="B2777"/>
        </row>
        <row r="2778">
          <cell r="B2778"/>
        </row>
        <row r="2779">
          <cell r="B2779"/>
        </row>
        <row r="2780">
          <cell r="B2780"/>
        </row>
        <row r="2781">
          <cell r="B2781"/>
        </row>
        <row r="2782">
          <cell r="B2782"/>
        </row>
        <row r="2783">
          <cell r="B2783"/>
        </row>
        <row r="2784">
          <cell r="B2784"/>
        </row>
        <row r="2785">
          <cell r="B2785"/>
        </row>
        <row r="2786">
          <cell r="B2786"/>
        </row>
        <row r="2787">
          <cell r="B2787"/>
        </row>
        <row r="2788">
          <cell r="B2788"/>
        </row>
        <row r="2789">
          <cell r="B2789"/>
        </row>
        <row r="2790">
          <cell r="B2790"/>
        </row>
        <row r="2791">
          <cell r="B2791"/>
        </row>
        <row r="2792">
          <cell r="B2792"/>
        </row>
        <row r="2793">
          <cell r="B2793"/>
        </row>
        <row r="2794">
          <cell r="B2794"/>
        </row>
        <row r="2795">
          <cell r="B2795"/>
        </row>
        <row r="2796">
          <cell r="B2796"/>
        </row>
        <row r="2797">
          <cell r="B2797"/>
        </row>
        <row r="2798">
          <cell r="B2798"/>
        </row>
        <row r="2799">
          <cell r="B2799"/>
        </row>
        <row r="2800">
          <cell r="B2800"/>
        </row>
        <row r="2801">
          <cell r="B2801"/>
        </row>
        <row r="2802">
          <cell r="B2802"/>
        </row>
        <row r="2803">
          <cell r="B2803"/>
        </row>
        <row r="2804">
          <cell r="B2804"/>
        </row>
        <row r="2805">
          <cell r="B2805"/>
        </row>
        <row r="2806">
          <cell r="B2806"/>
        </row>
        <row r="2807">
          <cell r="B2807"/>
        </row>
        <row r="2808">
          <cell r="B2808"/>
        </row>
        <row r="2809">
          <cell r="B2809"/>
        </row>
        <row r="2810">
          <cell r="B2810"/>
        </row>
        <row r="2811">
          <cell r="B2811"/>
        </row>
        <row r="2812">
          <cell r="B2812"/>
        </row>
        <row r="2813">
          <cell r="B2813"/>
        </row>
        <row r="2814">
          <cell r="B2814"/>
        </row>
        <row r="2815">
          <cell r="B2815"/>
        </row>
        <row r="2816">
          <cell r="B2816"/>
        </row>
        <row r="2817">
          <cell r="B2817"/>
        </row>
        <row r="2818">
          <cell r="B2818"/>
        </row>
        <row r="2819">
          <cell r="B2819"/>
        </row>
        <row r="2820">
          <cell r="B2820"/>
        </row>
        <row r="2821">
          <cell r="B2821"/>
        </row>
        <row r="2822">
          <cell r="B2822"/>
        </row>
        <row r="2823">
          <cell r="B2823"/>
        </row>
        <row r="2824">
          <cell r="B2824"/>
        </row>
        <row r="2825">
          <cell r="B2825"/>
        </row>
        <row r="2826">
          <cell r="B2826"/>
        </row>
        <row r="2827">
          <cell r="B2827"/>
        </row>
        <row r="2828">
          <cell r="B2828"/>
        </row>
        <row r="2829">
          <cell r="B2829"/>
        </row>
        <row r="2830">
          <cell r="B2830"/>
        </row>
        <row r="2831">
          <cell r="B2831"/>
        </row>
        <row r="2832">
          <cell r="B2832"/>
        </row>
        <row r="2833">
          <cell r="B2833"/>
        </row>
        <row r="2834">
          <cell r="B2834"/>
        </row>
        <row r="2835">
          <cell r="B2835"/>
        </row>
        <row r="2836">
          <cell r="B2836"/>
        </row>
        <row r="2837">
          <cell r="B2837"/>
        </row>
        <row r="2838">
          <cell r="B2838"/>
        </row>
        <row r="2839">
          <cell r="B2839"/>
        </row>
        <row r="2840">
          <cell r="B2840"/>
        </row>
        <row r="2841">
          <cell r="B2841"/>
        </row>
        <row r="2842">
          <cell r="B2842"/>
        </row>
        <row r="2843">
          <cell r="B2843"/>
        </row>
        <row r="2844">
          <cell r="B2844"/>
        </row>
        <row r="2845">
          <cell r="B2845"/>
        </row>
        <row r="2846">
          <cell r="B2846"/>
        </row>
        <row r="2847">
          <cell r="B2847"/>
        </row>
        <row r="2848">
          <cell r="B2848"/>
        </row>
        <row r="2849">
          <cell r="B2849"/>
        </row>
        <row r="2850">
          <cell r="B2850"/>
        </row>
        <row r="2851">
          <cell r="B2851"/>
        </row>
        <row r="2852">
          <cell r="B2852"/>
        </row>
        <row r="2853">
          <cell r="B2853"/>
        </row>
        <row r="2854">
          <cell r="B2854"/>
        </row>
        <row r="2855">
          <cell r="B2855"/>
        </row>
        <row r="2856">
          <cell r="B2856"/>
        </row>
        <row r="2857">
          <cell r="B2857"/>
        </row>
        <row r="2858">
          <cell r="B2858"/>
        </row>
        <row r="2859">
          <cell r="B2859"/>
        </row>
        <row r="2860">
          <cell r="B2860"/>
        </row>
        <row r="2861">
          <cell r="B2861"/>
        </row>
        <row r="2862">
          <cell r="B2862"/>
        </row>
        <row r="2863">
          <cell r="B2863"/>
        </row>
        <row r="2864">
          <cell r="B2864"/>
        </row>
        <row r="2865">
          <cell r="B2865"/>
        </row>
        <row r="2866">
          <cell r="B2866"/>
        </row>
        <row r="2867">
          <cell r="B2867"/>
        </row>
        <row r="2868">
          <cell r="B2868"/>
        </row>
        <row r="2869">
          <cell r="B2869"/>
        </row>
        <row r="2870">
          <cell r="B2870"/>
        </row>
        <row r="2871">
          <cell r="B2871"/>
        </row>
        <row r="2872">
          <cell r="B2872"/>
        </row>
        <row r="2873">
          <cell r="B2873"/>
        </row>
        <row r="2874">
          <cell r="B2874"/>
        </row>
        <row r="2875">
          <cell r="B2875"/>
        </row>
        <row r="2876">
          <cell r="B2876"/>
        </row>
        <row r="2877">
          <cell r="B2877"/>
        </row>
        <row r="2878">
          <cell r="B2878"/>
        </row>
        <row r="2879">
          <cell r="B2879"/>
        </row>
        <row r="2880">
          <cell r="B2880"/>
        </row>
        <row r="2881">
          <cell r="B2881"/>
        </row>
        <row r="2882">
          <cell r="B2882"/>
        </row>
        <row r="2883">
          <cell r="B2883"/>
        </row>
        <row r="2884">
          <cell r="B2884"/>
        </row>
        <row r="2885">
          <cell r="B2885"/>
        </row>
        <row r="2886">
          <cell r="B2886"/>
        </row>
        <row r="2887">
          <cell r="B2887"/>
        </row>
        <row r="2888">
          <cell r="B2888"/>
        </row>
        <row r="2889">
          <cell r="B2889"/>
        </row>
        <row r="2890">
          <cell r="B2890"/>
        </row>
        <row r="2891">
          <cell r="B2891"/>
        </row>
        <row r="2892">
          <cell r="B2892"/>
        </row>
        <row r="2893">
          <cell r="B2893"/>
        </row>
        <row r="2894">
          <cell r="B2894"/>
        </row>
        <row r="2895">
          <cell r="B2895"/>
        </row>
        <row r="2896">
          <cell r="B2896"/>
        </row>
        <row r="2897">
          <cell r="B2897"/>
        </row>
        <row r="2898">
          <cell r="B2898"/>
        </row>
        <row r="2899">
          <cell r="B2899"/>
        </row>
        <row r="2900">
          <cell r="B2900"/>
        </row>
        <row r="2901">
          <cell r="B2901"/>
        </row>
        <row r="2902">
          <cell r="B2902"/>
        </row>
        <row r="2903">
          <cell r="B2903"/>
        </row>
        <row r="2904">
          <cell r="B2904"/>
        </row>
        <row r="2905">
          <cell r="B2905"/>
        </row>
        <row r="2906">
          <cell r="B2906"/>
        </row>
        <row r="2907">
          <cell r="B2907"/>
        </row>
        <row r="2908">
          <cell r="B2908"/>
        </row>
        <row r="2909">
          <cell r="B2909"/>
        </row>
        <row r="2910">
          <cell r="B2910"/>
        </row>
        <row r="2911">
          <cell r="B2911"/>
        </row>
        <row r="2912">
          <cell r="B2912"/>
        </row>
        <row r="2913">
          <cell r="B2913"/>
        </row>
        <row r="2914">
          <cell r="B2914"/>
        </row>
        <row r="2915">
          <cell r="B2915"/>
        </row>
        <row r="2916">
          <cell r="B2916"/>
        </row>
        <row r="2917">
          <cell r="B2917"/>
        </row>
        <row r="2918">
          <cell r="B2918"/>
        </row>
        <row r="2919">
          <cell r="B2919"/>
        </row>
        <row r="2920">
          <cell r="B2920"/>
        </row>
        <row r="2921">
          <cell r="B2921"/>
        </row>
        <row r="2922">
          <cell r="B2922"/>
        </row>
        <row r="2923">
          <cell r="B2923"/>
        </row>
        <row r="2924">
          <cell r="B2924"/>
        </row>
        <row r="2925">
          <cell r="B2925"/>
        </row>
        <row r="2926">
          <cell r="B2926"/>
        </row>
        <row r="2927">
          <cell r="B2927"/>
        </row>
        <row r="2928">
          <cell r="B2928"/>
        </row>
        <row r="2929">
          <cell r="B2929"/>
        </row>
        <row r="2930">
          <cell r="B2930"/>
        </row>
        <row r="2931">
          <cell r="B2931"/>
        </row>
        <row r="2932">
          <cell r="B2932"/>
        </row>
        <row r="2933">
          <cell r="B2933"/>
        </row>
        <row r="2934">
          <cell r="B2934"/>
        </row>
        <row r="2935">
          <cell r="B2935"/>
        </row>
        <row r="2936">
          <cell r="B2936"/>
        </row>
        <row r="2937">
          <cell r="B2937"/>
        </row>
        <row r="2938">
          <cell r="B2938"/>
        </row>
        <row r="2939">
          <cell r="B2939"/>
        </row>
        <row r="2940">
          <cell r="B2940"/>
        </row>
        <row r="2941">
          <cell r="B2941"/>
        </row>
        <row r="2942">
          <cell r="B2942"/>
        </row>
        <row r="2943">
          <cell r="B2943"/>
        </row>
        <row r="2944">
          <cell r="B2944"/>
        </row>
        <row r="2945">
          <cell r="B2945"/>
        </row>
        <row r="2946">
          <cell r="B2946"/>
        </row>
        <row r="2947">
          <cell r="B2947"/>
        </row>
        <row r="2948">
          <cell r="B2948"/>
        </row>
        <row r="2949">
          <cell r="B2949"/>
        </row>
        <row r="2950">
          <cell r="B2950"/>
        </row>
        <row r="2951">
          <cell r="B2951"/>
        </row>
        <row r="2952">
          <cell r="B2952"/>
        </row>
        <row r="2953">
          <cell r="B2953"/>
        </row>
        <row r="2954">
          <cell r="B2954"/>
        </row>
        <row r="2955">
          <cell r="B2955"/>
        </row>
        <row r="2956">
          <cell r="B2956"/>
        </row>
        <row r="2957">
          <cell r="B2957"/>
        </row>
        <row r="2958">
          <cell r="B2958"/>
        </row>
        <row r="2959">
          <cell r="B2959"/>
        </row>
        <row r="2960">
          <cell r="B2960"/>
        </row>
        <row r="2961">
          <cell r="B2961"/>
        </row>
        <row r="2962">
          <cell r="B2962"/>
        </row>
        <row r="2963">
          <cell r="B2963"/>
        </row>
        <row r="2964">
          <cell r="B2964"/>
        </row>
        <row r="2965">
          <cell r="B2965"/>
        </row>
        <row r="2966">
          <cell r="B2966"/>
        </row>
        <row r="2967">
          <cell r="B2967"/>
        </row>
        <row r="2968">
          <cell r="B2968"/>
        </row>
        <row r="2969">
          <cell r="B2969"/>
        </row>
        <row r="2970">
          <cell r="B2970"/>
        </row>
        <row r="2971">
          <cell r="B2971"/>
        </row>
        <row r="2972">
          <cell r="B2972"/>
        </row>
        <row r="2973">
          <cell r="B2973"/>
        </row>
        <row r="2974">
          <cell r="B2974"/>
        </row>
        <row r="2975">
          <cell r="B2975"/>
        </row>
        <row r="2976">
          <cell r="B2976"/>
        </row>
        <row r="2977">
          <cell r="B2977"/>
        </row>
        <row r="2978">
          <cell r="B2978"/>
        </row>
        <row r="2979">
          <cell r="B2979"/>
        </row>
        <row r="2980">
          <cell r="B2980"/>
        </row>
        <row r="2981">
          <cell r="B2981"/>
        </row>
        <row r="2982">
          <cell r="B2982"/>
        </row>
        <row r="2983">
          <cell r="B2983"/>
        </row>
        <row r="2984">
          <cell r="B2984"/>
        </row>
        <row r="2985">
          <cell r="B2985"/>
        </row>
        <row r="2986">
          <cell r="B2986"/>
        </row>
        <row r="2987">
          <cell r="B2987"/>
        </row>
        <row r="2988">
          <cell r="B2988"/>
        </row>
        <row r="2989">
          <cell r="B2989"/>
        </row>
        <row r="2990">
          <cell r="B2990"/>
        </row>
        <row r="2991">
          <cell r="B2991"/>
        </row>
        <row r="2992">
          <cell r="B2992"/>
        </row>
        <row r="2993">
          <cell r="B2993"/>
        </row>
        <row r="2994">
          <cell r="B2994"/>
        </row>
        <row r="2995">
          <cell r="B2995"/>
        </row>
        <row r="2996">
          <cell r="B2996"/>
        </row>
        <row r="2997">
          <cell r="B2997"/>
        </row>
        <row r="2998">
          <cell r="B2998"/>
        </row>
        <row r="2999">
          <cell r="B2999"/>
        </row>
        <row r="3000">
          <cell r="B3000"/>
        </row>
        <row r="3001">
          <cell r="B3001"/>
        </row>
        <row r="3002">
          <cell r="B3002"/>
        </row>
        <row r="3003">
          <cell r="B3003"/>
        </row>
        <row r="3004">
          <cell r="B3004"/>
        </row>
        <row r="3005">
          <cell r="B3005"/>
        </row>
        <row r="3006">
          <cell r="B3006"/>
        </row>
        <row r="3007">
          <cell r="B3007"/>
        </row>
        <row r="3008">
          <cell r="B3008"/>
        </row>
        <row r="3009">
          <cell r="B3009"/>
        </row>
        <row r="3010">
          <cell r="B3010"/>
        </row>
        <row r="3011">
          <cell r="B3011"/>
        </row>
        <row r="3012">
          <cell r="B3012"/>
        </row>
        <row r="3013">
          <cell r="B3013"/>
        </row>
        <row r="3014">
          <cell r="B3014"/>
        </row>
        <row r="3015">
          <cell r="B3015"/>
        </row>
        <row r="3016">
          <cell r="B3016"/>
        </row>
        <row r="3017">
          <cell r="B3017"/>
        </row>
        <row r="3018">
          <cell r="B3018"/>
        </row>
        <row r="3019">
          <cell r="B3019"/>
        </row>
        <row r="3020">
          <cell r="B3020"/>
        </row>
        <row r="3021">
          <cell r="B3021"/>
        </row>
        <row r="3022">
          <cell r="B3022"/>
        </row>
        <row r="3023">
          <cell r="B3023"/>
        </row>
        <row r="3024">
          <cell r="B3024"/>
        </row>
        <row r="3025">
          <cell r="B3025"/>
        </row>
        <row r="3026">
          <cell r="B3026"/>
        </row>
        <row r="3027">
          <cell r="B3027"/>
        </row>
        <row r="3028">
          <cell r="B3028"/>
        </row>
        <row r="3029">
          <cell r="B3029"/>
        </row>
        <row r="3030">
          <cell r="B3030"/>
        </row>
        <row r="3031">
          <cell r="B3031"/>
        </row>
        <row r="3032">
          <cell r="B3032"/>
        </row>
        <row r="3033">
          <cell r="B3033"/>
        </row>
        <row r="3034">
          <cell r="B3034"/>
        </row>
        <row r="3035">
          <cell r="B3035"/>
        </row>
        <row r="3036">
          <cell r="B3036"/>
        </row>
        <row r="3037">
          <cell r="B3037"/>
        </row>
        <row r="3038">
          <cell r="B3038"/>
        </row>
        <row r="3039">
          <cell r="B3039"/>
        </row>
        <row r="3040">
          <cell r="B3040"/>
        </row>
        <row r="3041">
          <cell r="B3041"/>
        </row>
        <row r="3042">
          <cell r="B3042"/>
        </row>
        <row r="3043">
          <cell r="B3043"/>
        </row>
        <row r="3044">
          <cell r="B3044"/>
        </row>
        <row r="3045">
          <cell r="B3045"/>
        </row>
        <row r="3046">
          <cell r="B3046"/>
        </row>
        <row r="3047">
          <cell r="B3047"/>
        </row>
        <row r="3048">
          <cell r="B3048"/>
        </row>
        <row r="3049">
          <cell r="B3049"/>
        </row>
        <row r="3050">
          <cell r="B3050"/>
        </row>
        <row r="3051">
          <cell r="B3051"/>
        </row>
        <row r="3052">
          <cell r="B3052"/>
        </row>
        <row r="3053">
          <cell r="B3053"/>
        </row>
        <row r="3054">
          <cell r="B3054"/>
        </row>
        <row r="3055">
          <cell r="B3055"/>
        </row>
        <row r="3056">
          <cell r="B3056"/>
        </row>
        <row r="3057">
          <cell r="B3057"/>
        </row>
        <row r="3058">
          <cell r="B3058"/>
        </row>
        <row r="3059">
          <cell r="B3059"/>
        </row>
        <row r="3060">
          <cell r="B3060"/>
        </row>
        <row r="3061">
          <cell r="B3061"/>
        </row>
        <row r="3062">
          <cell r="B3062"/>
        </row>
        <row r="3063">
          <cell r="B3063"/>
        </row>
        <row r="3064">
          <cell r="B3064"/>
        </row>
        <row r="3065">
          <cell r="B3065"/>
        </row>
        <row r="3066">
          <cell r="B3066"/>
        </row>
        <row r="3067">
          <cell r="B3067"/>
        </row>
        <row r="3068">
          <cell r="B3068"/>
        </row>
        <row r="3069">
          <cell r="B3069"/>
        </row>
        <row r="3070">
          <cell r="B3070"/>
        </row>
        <row r="3071">
          <cell r="B3071"/>
        </row>
        <row r="3072">
          <cell r="B3072"/>
        </row>
        <row r="3073">
          <cell r="B3073"/>
        </row>
        <row r="3074">
          <cell r="B3074"/>
        </row>
        <row r="3075">
          <cell r="B3075"/>
        </row>
        <row r="3076">
          <cell r="B3076"/>
        </row>
        <row r="3077">
          <cell r="B3077"/>
        </row>
        <row r="3078">
          <cell r="B3078"/>
        </row>
        <row r="3079">
          <cell r="B3079"/>
        </row>
        <row r="3080">
          <cell r="B3080"/>
        </row>
        <row r="3081">
          <cell r="B3081"/>
        </row>
        <row r="3082">
          <cell r="B3082"/>
        </row>
        <row r="3083">
          <cell r="B3083"/>
        </row>
        <row r="3084">
          <cell r="B3084"/>
        </row>
        <row r="3085">
          <cell r="B3085"/>
        </row>
        <row r="3086">
          <cell r="B3086"/>
        </row>
        <row r="3087">
          <cell r="B3087"/>
        </row>
        <row r="3088">
          <cell r="B3088"/>
        </row>
        <row r="3089">
          <cell r="B3089"/>
        </row>
        <row r="3090">
          <cell r="B3090"/>
        </row>
        <row r="3091">
          <cell r="B3091"/>
        </row>
        <row r="3092">
          <cell r="B3092"/>
        </row>
        <row r="3093">
          <cell r="B3093"/>
        </row>
        <row r="3094">
          <cell r="B3094"/>
        </row>
        <row r="3095">
          <cell r="B3095"/>
        </row>
        <row r="3096">
          <cell r="B3096"/>
        </row>
        <row r="3097">
          <cell r="B3097"/>
        </row>
        <row r="3098">
          <cell r="B3098"/>
        </row>
        <row r="3099">
          <cell r="B3099"/>
        </row>
        <row r="3100">
          <cell r="B3100"/>
        </row>
        <row r="3101">
          <cell r="B3101"/>
        </row>
        <row r="3102">
          <cell r="B3102"/>
        </row>
        <row r="3103">
          <cell r="B3103"/>
        </row>
        <row r="3104">
          <cell r="B3104"/>
        </row>
        <row r="3105">
          <cell r="B3105"/>
        </row>
        <row r="3106">
          <cell r="B3106"/>
        </row>
        <row r="3107">
          <cell r="B3107"/>
        </row>
        <row r="3108">
          <cell r="B3108"/>
        </row>
        <row r="3109">
          <cell r="B3109"/>
        </row>
        <row r="3110">
          <cell r="B3110"/>
        </row>
        <row r="3111">
          <cell r="B3111"/>
        </row>
        <row r="3112">
          <cell r="B3112"/>
        </row>
        <row r="3113">
          <cell r="B3113"/>
        </row>
        <row r="3114">
          <cell r="B3114"/>
        </row>
        <row r="3115">
          <cell r="B3115"/>
        </row>
        <row r="3116">
          <cell r="B3116"/>
        </row>
        <row r="3117">
          <cell r="B3117"/>
        </row>
        <row r="3118">
          <cell r="B3118"/>
        </row>
        <row r="3119">
          <cell r="B3119"/>
        </row>
        <row r="3120">
          <cell r="B3120"/>
        </row>
        <row r="3121">
          <cell r="B3121"/>
        </row>
        <row r="3122">
          <cell r="B3122"/>
        </row>
        <row r="3123">
          <cell r="B3123"/>
        </row>
        <row r="3124">
          <cell r="B3124"/>
        </row>
        <row r="3125">
          <cell r="B3125"/>
        </row>
        <row r="3126">
          <cell r="B3126"/>
        </row>
        <row r="3127">
          <cell r="B3127"/>
        </row>
        <row r="3128">
          <cell r="B3128"/>
        </row>
        <row r="3129">
          <cell r="B3129"/>
        </row>
        <row r="3130">
          <cell r="B3130"/>
        </row>
        <row r="3131">
          <cell r="B3131"/>
        </row>
        <row r="3132">
          <cell r="B3132"/>
        </row>
        <row r="3133">
          <cell r="B3133"/>
        </row>
        <row r="3134">
          <cell r="B3134"/>
        </row>
        <row r="3135">
          <cell r="B3135"/>
        </row>
        <row r="3136">
          <cell r="B3136"/>
        </row>
        <row r="3137">
          <cell r="B3137"/>
        </row>
        <row r="3138">
          <cell r="B3138"/>
        </row>
        <row r="3139">
          <cell r="B3139"/>
        </row>
        <row r="3140">
          <cell r="B3140"/>
        </row>
        <row r="3141">
          <cell r="B3141"/>
        </row>
        <row r="3142">
          <cell r="B3142"/>
        </row>
        <row r="3143">
          <cell r="B3143"/>
        </row>
        <row r="3144">
          <cell r="B3144"/>
        </row>
        <row r="3145">
          <cell r="B3145"/>
        </row>
        <row r="3146">
          <cell r="B3146"/>
        </row>
        <row r="3147">
          <cell r="B3147"/>
        </row>
        <row r="3148">
          <cell r="B3148"/>
        </row>
        <row r="3149">
          <cell r="B3149"/>
        </row>
        <row r="3150">
          <cell r="B3150"/>
        </row>
        <row r="3151">
          <cell r="B3151"/>
        </row>
        <row r="3152">
          <cell r="B3152"/>
        </row>
        <row r="3153">
          <cell r="B3153"/>
        </row>
        <row r="3154">
          <cell r="B3154"/>
        </row>
        <row r="3155">
          <cell r="B3155"/>
        </row>
        <row r="3156">
          <cell r="B3156"/>
        </row>
        <row r="3157">
          <cell r="B3157"/>
        </row>
        <row r="3158">
          <cell r="B3158"/>
        </row>
        <row r="3159">
          <cell r="B3159"/>
        </row>
        <row r="3160">
          <cell r="B3160"/>
        </row>
        <row r="3161">
          <cell r="B3161"/>
        </row>
        <row r="3162">
          <cell r="B3162"/>
        </row>
        <row r="3163">
          <cell r="B3163"/>
        </row>
        <row r="3164">
          <cell r="B3164"/>
        </row>
        <row r="3165">
          <cell r="B3165"/>
        </row>
        <row r="3166">
          <cell r="B3166"/>
        </row>
        <row r="3167">
          <cell r="B3167"/>
        </row>
        <row r="3168">
          <cell r="B3168"/>
        </row>
        <row r="3169">
          <cell r="B3169"/>
        </row>
        <row r="3170">
          <cell r="B3170"/>
        </row>
        <row r="3171">
          <cell r="B3171"/>
        </row>
        <row r="3172">
          <cell r="B3172"/>
        </row>
        <row r="3173">
          <cell r="B3173"/>
        </row>
        <row r="3174">
          <cell r="B3174"/>
        </row>
        <row r="3175">
          <cell r="B3175"/>
        </row>
        <row r="3176">
          <cell r="B3176"/>
        </row>
        <row r="3177">
          <cell r="B3177"/>
        </row>
        <row r="3178">
          <cell r="B3178"/>
        </row>
        <row r="3179">
          <cell r="B3179"/>
        </row>
        <row r="3180">
          <cell r="B3180"/>
        </row>
        <row r="3181">
          <cell r="B3181"/>
        </row>
        <row r="3182">
          <cell r="B3182"/>
        </row>
        <row r="3183">
          <cell r="B3183"/>
        </row>
        <row r="3184">
          <cell r="B3184"/>
        </row>
        <row r="3185">
          <cell r="B3185"/>
        </row>
        <row r="3186">
          <cell r="B3186"/>
        </row>
        <row r="3187">
          <cell r="B3187"/>
        </row>
        <row r="3188">
          <cell r="B3188"/>
        </row>
        <row r="3189">
          <cell r="B3189"/>
        </row>
        <row r="3190">
          <cell r="B3190"/>
        </row>
        <row r="3191">
          <cell r="B3191"/>
        </row>
        <row r="3192">
          <cell r="B3192"/>
        </row>
        <row r="3193">
          <cell r="B3193"/>
        </row>
        <row r="3194">
          <cell r="B3194"/>
        </row>
        <row r="3195">
          <cell r="B3195"/>
        </row>
        <row r="3196">
          <cell r="B3196"/>
        </row>
        <row r="3197">
          <cell r="B3197"/>
        </row>
        <row r="3198">
          <cell r="B3198"/>
        </row>
        <row r="3199">
          <cell r="B3199"/>
        </row>
        <row r="3200">
          <cell r="B3200"/>
        </row>
        <row r="3201">
          <cell r="B3201"/>
        </row>
        <row r="3202">
          <cell r="B3202"/>
        </row>
        <row r="3203">
          <cell r="B3203"/>
        </row>
        <row r="3204">
          <cell r="B3204"/>
        </row>
        <row r="3205">
          <cell r="B3205"/>
        </row>
        <row r="3206">
          <cell r="B3206"/>
        </row>
        <row r="3207">
          <cell r="B3207"/>
        </row>
        <row r="3208">
          <cell r="B3208"/>
        </row>
        <row r="3209">
          <cell r="B3209"/>
        </row>
        <row r="3210">
          <cell r="B3210"/>
        </row>
        <row r="3211">
          <cell r="B3211"/>
        </row>
        <row r="3212">
          <cell r="B3212"/>
        </row>
        <row r="3213">
          <cell r="B3213"/>
        </row>
        <row r="3214">
          <cell r="B3214"/>
        </row>
        <row r="3215">
          <cell r="B3215"/>
        </row>
        <row r="3216">
          <cell r="B3216"/>
        </row>
        <row r="3217">
          <cell r="B3217"/>
        </row>
        <row r="3218">
          <cell r="B3218"/>
        </row>
        <row r="3219">
          <cell r="B3219"/>
        </row>
        <row r="3220">
          <cell r="B3220"/>
        </row>
        <row r="3221">
          <cell r="B3221"/>
        </row>
        <row r="3222">
          <cell r="B3222"/>
        </row>
        <row r="3223">
          <cell r="B3223"/>
        </row>
        <row r="3224">
          <cell r="B3224"/>
        </row>
        <row r="3225">
          <cell r="B3225"/>
        </row>
        <row r="3226">
          <cell r="B3226"/>
        </row>
        <row r="3227">
          <cell r="B3227"/>
        </row>
        <row r="3228">
          <cell r="B3228"/>
        </row>
        <row r="3229">
          <cell r="B3229"/>
        </row>
        <row r="3230">
          <cell r="B3230"/>
        </row>
        <row r="3231">
          <cell r="B3231"/>
        </row>
        <row r="3232">
          <cell r="B3232"/>
        </row>
        <row r="3233">
          <cell r="B3233"/>
        </row>
        <row r="3234">
          <cell r="B3234"/>
        </row>
        <row r="3235">
          <cell r="B3235"/>
        </row>
        <row r="3236">
          <cell r="B3236"/>
        </row>
        <row r="3237">
          <cell r="B3237"/>
        </row>
        <row r="3238">
          <cell r="B3238"/>
        </row>
        <row r="3239">
          <cell r="B3239"/>
        </row>
        <row r="3240">
          <cell r="B3240"/>
        </row>
        <row r="3241">
          <cell r="B3241"/>
        </row>
        <row r="3242">
          <cell r="B3242"/>
        </row>
        <row r="3243">
          <cell r="B3243"/>
        </row>
        <row r="3244">
          <cell r="B3244"/>
        </row>
        <row r="3245">
          <cell r="B3245"/>
        </row>
        <row r="3246">
          <cell r="B3246"/>
        </row>
        <row r="3247">
          <cell r="B3247"/>
        </row>
        <row r="3248">
          <cell r="B3248"/>
        </row>
        <row r="3249">
          <cell r="B3249"/>
        </row>
        <row r="3250">
          <cell r="B3250"/>
        </row>
        <row r="3251">
          <cell r="B3251"/>
        </row>
        <row r="3252">
          <cell r="B3252"/>
        </row>
        <row r="3253">
          <cell r="B3253"/>
        </row>
        <row r="3254">
          <cell r="B3254"/>
        </row>
        <row r="3255">
          <cell r="B3255"/>
        </row>
        <row r="3256">
          <cell r="B3256"/>
        </row>
        <row r="3257">
          <cell r="B3257"/>
        </row>
        <row r="3258">
          <cell r="B3258"/>
        </row>
        <row r="3259">
          <cell r="B3259"/>
        </row>
        <row r="3260">
          <cell r="B3260"/>
        </row>
        <row r="3261">
          <cell r="B3261"/>
        </row>
        <row r="3262">
          <cell r="B3262"/>
        </row>
        <row r="3263">
          <cell r="B3263"/>
        </row>
        <row r="3264">
          <cell r="B3264"/>
        </row>
        <row r="3265">
          <cell r="B3265"/>
        </row>
        <row r="3266">
          <cell r="B3266"/>
        </row>
        <row r="3267">
          <cell r="B3267"/>
        </row>
        <row r="3268">
          <cell r="B3268"/>
        </row>
        <row r="3269">
          <cell r="B3269"/>
        </row>
        <row r="3270">
          <cell r="B3270"/>
        </row>
        <row r="3271">
          <cell r="B3271"/>
        </row>
        <row r="3272">
          <cell r="B3272"/>
        </row>
        <row r="3273">
          <cell r="B3273"/>
        </row>
        <row r="3274">
          <cell r="B3274"/>
        </row>
        <row r="3275">
          <cell r="B3275"/>
        </row>
        <row r="3276">
          <cell r="B3276"/>
        </row>
        <row r="3277">
          <cell r="B3277"/>
        </row>
        <row r="3278">
          <cell r="B3278"/>
        </row>
        <row r="3279">
          <cell r="B3279"/>
        </row>
        <row r="3280">
          <cell r="B3280"/>
        </row>
        <row r="3281">
          <cell r="B3281"/>
        </row>
        <row r="3282">
          <cell r="B3282"/>
        </row>
        <row r="3283">
          <cell r="B3283"/>
        </row>
        <row r="3284">
          <cell r="B3284"/>
        </row>
        <row r="3285">
          <cell r="B3285"/>
        </row>
        <row r="3286">
          <cell r="B3286"/>
        </row>
        <row r="3287">
          <cell r="B3287"/>
        </row>
        <row r="3288">
          <cell r="B3288"/>
        </row>
        <row r="3289">
          <cell r="B3289"/>
        </row>
        <row r="3290">
          <cell r="B3290"/>
        </row>
        <row r="3291">
          <cell r="B3291"/>
        </row>
        <row r="3292">
          <cell r="B3292"/>
        </row>
        <row r="3293">
          <cell r="B3293"/>
        </row>
        <row r="3294">
          <cell r="B3294"/>
        </row>
        <row r="3295">
          <cell r="B3295"/>
        </row>
        <row r="3296">
          <cell r="B3296"/>
        </row>
        <row r="3297">
          <cell r="B3297"/>
        </row>
        <row r="3298">
          <cell r="B3298"/>
        </row>
        <row r="3299">
          <cell r="B3299"/>
        </row>
        <row r="3300">
          <cell r="B3300"/>
        </row>
        <row r="3301">
          <cell r="B3301"/>
        </row>
        <row r="3302">
          <cell r="B3302"/>
        </row>
        <row r="3303">
          <cell r="B3303"/>
        </row>
        <row r="3304">
          <cell r="B3304"/>
        </row>
        <row r="3305">
          <cell r="B3305"/>
        </row>
        <row r="3306">
          <cell r="B3306"/>
        </row>
        <row r="3307">
          <cell r="B3307"/>
        </row>
        <row r="3308">
          <cell r="B3308"/>
        </row>
        <row r="3309">
          <cell r="B3309"/>
        </row>
        <row r="3310">
          <cell r="B3310"/>
        </row>
        <row r="3311">
          <cell r="B3311"/>
        </row>
        <row r="3312">
          <cell r="B3312"/>
        </row>
        <row r="3313">
          <cell r="B3313"/>
        </row>
        <row r="3314">
          <cell r="B3314"/>
        </row>
        <row r="3315">
          <cell r="B3315"/>
        </row>
        <row r="3316">
          <cell r="B3316"/>
        </row>
        <row r="3317">
          <cell r="B3317"/>
        </row>
        <row r="3318">
          <cell r="B3318"/>
        </row>
        <row r="3319">
          <cell r="B3319"/>
        </row>
        <row r="3320">
          <cell r="B3320"/>
        </row>
        <row r="3321">
          <cell r="B3321"/>
        </row>
        <row r="3322">
          <cell r="B3322"/>
        </row>
        <row r="3323">
          <cell r="B3323"/>
        </row>
        <row r="3324">
          <cell r="B3324"/>
        </row>
        <row r="3325">
          <cell r="B3325"/>
        </row>
        <row r="3326">
          <cell r="B3326"/>
        </row>
        <row r="3327">
          <cell r="B3327"/>
        </row>
        <row r="3328">
          <cell r="B3328"/>
        </row>
        <row r="3329">
          <cell r="B3329"/>
        </row>
        <row r="3330">
          <cell r="B3330"/>
        </row>
        <row r="3331">
          <cell r="B3331"/>
        </row>
        <row r="3332">
          <cell r="B3332"/>
        </row>
        <row r="3333">
          <cell r="B3333"/>
        </row>
        <row r="3334">
          <cell r="B3334"/>
        </row>
        <row r="3335">
          <cell r="B3335"/>
        </row>
        <row r="3336">
          <cell r="B3336"/>
        </row>
        <row r="3337">
          <cell r="B3337"/>
        </row>
        <row r="3338">
          <cell r="B3338"/>
        </row>
        <row r="3339">
          <cell r="B3339"/>
        </row>
        <row r="3340">
          <cell r="B3340"/>
        </row>
        <row r="3341">
          <cell r="B3341"/>
        </row>
        <row r="3342">
          <cell r="B3342"/>
        </row>
        <row r="3343">
          <cell r="B3343"/>
        </row>
        <row r="3344">
          <cell r="B3344"/>
        </row>
        <row r="3345">
          <cell r="B3345"/>
        </row>
        <row r="3346">
          <cell r="B3346"/>
        </row>
        <row r="3347">
          <cell r="B3347"/>
        </row>
        <row r="3348">
          <cell r="B3348"/>
        </row>
        <row r="3349">
          <cell r="B3349"/>
        </row>
        <row r="3350">
          <cell r="B3350"/>
        </row>
        <row r="3351">
          <cell r="B3351"/>
        </row>
        <row r="3352">
          <cell r="B3352"/>
        </row>
        <row r="3353">
          <cell r="B3353"/>
        </row>
        <row r="3354">
          <cell r="B3354"/>
        </row>
        <row r="3355">
          <cell r="B3355"/>
        </row>
        <row r="3356">
          <cell r="B3356"/>
        </row>
        <row r="3357">
          <cell r="B3357"/>
        </row>
        <row r="3358">
          <cell r="B3358"/>
        </row>
        <row r="3359">
          <cell r="B3359"/>
        </row>
        <row r="3360">
          <cell r="B3360"/>
        </row>
        <row r="3361">
          <cell r="B3361"/>
        </row>
        <row r="3362">
          <cell r="B3362"/>
        </row>
        <row r="3363">
          <cell r="B3363"/>
        </row>
        <row r="3364">
          <cell r="B3364"/>
        </row>
        <row r="3365">
          <cell r="B3365"/>
        </row>
        <row r="3366">
          <cell r="B3366"/>
        </row>
        <row r="3367">
          <cell r="B3367"/>
        </row>
        <row r="3368">
          <cell r="B3368"/>
        </row>
        <row r="3369">
          <cell r="B3369"/>
        </row>
        <row r="3370">
          <cell r="B3370"/>
        </row>
        <row r="3371">
          <cell r="B3371"/>
        </row>
        <row r="3372">
          <cell r="B3372"/>
        </row>
        <row r="3373">
          <cell r="B3373"/>
        </row>
        <row r="3374">
          <cell r="B3374"/>
        </row>
        <row r="3375">
          <cell r="B3375"/>
        </row>
        <row r="3376">
          <cell r="B3376"/>
        </row>
        <row r="3377">
          <cell r="B3377"/>
        </row>
        <row r="3378">
          <cell r="B3378"/>
        </row>
        <row r="3379">
          <cell r="B3379"/>
        </row>
        <row r="3380">
          <cell r="B3380"/>
        </row>
        <row r="3381">
          <cell r="B3381"/>
        </row>
        <row r="3382">
          <cell r="B3382"/>
        </row>
        <row r="3383">
          <cell r="B3383"/>
        </row>
        <row r="3384">
          <cell r="B3384"/>
        </row>
        <row r="3385">
          <cell r="B3385"/>
        </row>
        <row r="3386">
          <cell r="B3386"/>
        </row>
        <row r="3387">
          <cell r="B3387"/>
        </row>
        <row r="3388">
          <cell r="B3388"/>
        </row>
        <row r="3389">
          <cell r="B3389"/>
        </row>
        <row r="3390">
          <cell r="B3390"/>
        </row>
        <row r="3391">
          <cell r="B3391"/>
        </row>
        <row r="3392">
          <cell r="B3392"/>
        </row>
        <row r="3393">
          <cell r="B3393"/>
        </row>
        <row r="3394">
          <cell r="B3394"/>
        </row>
        <row r="3395">
          <cell r="B3395"/>
        </row>
        <row r="3396">
          <cell r="B3396"/>
        </row>
        <row r="3397">
          <cell r="B3397"/>
        </row>
        <row r="3398">
          <cell r="B3398"/>
        </row>
        <row r="3399">
          <cell r="B3399"/>
        </row>
        <row r="3400">
          <cell r="B3400"/>
        </row>
        <row r="3401">
          <cell r="B3401"/>
        </row>
        <row r="3402">
          <cell r="B3402"/>
        </row>
        <row r="3403">
          <cell r="B3403"/>
        </row>
        <row r="3404">
          <cell r="B3404"/>
        </row>
        <row r="3405">
          <cell r="B3405"/>
        </row>
        <row r="3406">
          <cell r="B3406"/>
        </row>
        <row r="3407">
          <cell r="B3407"/>
        </row>
        <row r="3408">
          <cell r="B3408"/>
        </row>
        <row r="3409">
          <cell r="B3409"/>
        </row>
        <row r="3410">
          <cell r="B3410"/>
        </row>
        <row r="3411">
          <cell r="B3411"/>
        </row>
        <row r="3412">
          <cell r="B3412"/>
        </row>
        <row r="3413">
          <cell r="B3413"/>
        </row>
        <row r="3414">
          <cell r="B3414"/>
        </row>
        <row r="3415">
          <cell r="B3415"/>
        </row>
        <row r="3416">
          <cell r="B3416"/>
        </row>
        <row r="3417">
          <cell r="B3417"/>
        </row>
        <row r="3418">
          <cell r="B3418"/>
        </row>
        <row r="3419">
          <cell r="B3419"/>
        </row>
        <row r="3420">
          <cell r="B3420"/>
        </row>
        <row r="3421">
          <cell r="B3421"/>
        </row>
        <row r="3422">
          <cell r="B3422"/>
        </row>
        <row r="3423">
          <cell r="B3423"/>
        </row>
        <row r="3424">
          <cell r="B3424"/>
        </row>
        <row r="3425">
          <cell r="B3425"/>
        </row>
        <row r="3426">
          <cell r="B3426"/>
        </row>
        <row r="3427">
          <cell r="B3427"/>
        </row>
        <row r="3428">
          <cell r="B3428"/>
        </row>
        <row r="3429">
          <cell r="B3429"/>
        </row>
        <row r="3430">
          <cell r="B3430"/>
        </row>
        <row r="3431">
          <cell r="B3431"/>
        </row>
        <row r="3432">
          <cell r="B3432"/>
        </row>
        <row r="3433">
          <cell r="B3433"/>
        </row>
        <row r="3434">
          <cell r="B3434"/>
        </row>
        <row r="3435">
          <cell r="B3435"/>
        </row>
        <row r="3436">
          <cell r="B3436"/>
        </row>
        <row r="3437">
          <cell r="B3437"/>
        </row>
        <row r="3438">
          <cell r="B3438"/>
        </row>
        <row r="3439">
          <cell r="B3439"/>
        </row>
        <row r="3440">
          <cell r="B3440"/>
        </row>
        <row r="3441">
          <cell r="B3441"/>
        </row>
        <row r="3442">
          <cell r="B3442"/>
        </row>
        <row r="3443">
          <cell r="B3443"/>
        </row>
        <row r="3444">
          <cell r="B3444"/>
        </row>
        <row r="3445">
          <cell r="B3445"/>
        </row>
        <row r="3446">
          <cell r="B3446"/>
        </row>
        <row r="3447">
          <cell r="B3447"/>
        </row>
        <row r="3448">
          <cell r="B3448"/>
        </row>
        <row r="3449">
          <cell r="B3449"/>
        </row>
        <row r="3450">
          <cell r="B3450"/>
        </row>
        <row r="3451">
          <cell r="B3451"/>
        </row>
        <row r="3452">
          <cell r="B3452"/>
        </row>
        <row r="3453">
          <cell r="B3453"/>
        </row>
        <row r="3454">
          <cell r="B3454"/>
        </row>
        <row r="3455">
          <cell r="B3455"/>
        </row>
        <row r="3456">
          <cell r="B3456"/>
        </row>
        <row r="3457">
          <cell r="B3457"/>
        </row>
        <row r="3458">
          <cell r="B3458"/>
        </row>
        <row r="3459">
          <cell r="B3459"/>
        </row>
        <row r="3460">
          <cell r="B3460"/>
        </row>
        <row r="3461">
          <cell r="B3461"/>
        </row>
        <row r="3462">
          <cell r="B3462"/>
        </row>
        <row r="3463">
          <cell r="B3463"/>
        </row>
        <row r="3464">
          <cell r="B3464"/>
        </row>
        <row r="3465">
          <cell r="B3465"/>
        </row>
        <row r="3466">
          <cell r="B3466"/>
        </row>
        <row r="3467">
          <cell r="B3467"/>
        </row>
        <row r="3468">
          <cell r="B3468"/>
        </row>
        <row r="3469">
          <cell r="B3469"/>
        </row>
        <row r="3470">
          <cell r="B3470"/>
        </row>
        <row r="3471">
          <cell r="B3471"/>
        </row>
        <row r="3472">
          <cell r="B3472"/>
        </row>
        <row r="3473">
          <cell r="B3473"/>
        </row>
        <row r="3474">
          <cell r="B3474"/>
        </row>
        <row r="3475">
          <cell r="B3475"/>
        </row>
        <row r="3476">
          <cell r="B3476"/>
        </row>
        <row r="3477">
          <cell r="B3477"/>
        </row>
        <row r="3478">
          <cell r="B3478"/>
        </row>
        <row r="3479">
          <cell r="B3479"/>
        </row>
        <row r="3480">
          <cell r="B3480"/>
        </row>
        <row r="3481">
          <cell r="B3481"/>
        </row>
        <row r="3482">
          <cell r="B3482"/>
        </row>
        <row r="3483">
          <cell r="B3483"/>
        </row>
        <row r="3484">
          <cell r="B3484"/>
        </row>
        <row r="3485">
          <cell r="B3485"/>
        </row>
        <row r="3486">
          <cell r="B3486"/>
        </row>
        <row r="3487">
          <cell r="B3487"/>
        </row>
        <row r="3488">
          <cell r="B3488"/>
        </row>
        <row r="3489">
          <cell r="B3489"/>
        </row>
        <row r="3490">
          <cell r="B3490"/>
        </row>
        <row r="3491">
          <cell r="B3491"/>
        </row>
        <row r="3492">
          <cell r="B3492"/>
        </row>
        <row r="3493">
          <cell r="B3493"/>
        </row>
        <row r="3494">
          <cell r="B3494"/>
        </row>
        <row r="3495">
          <cell r="B3495"/>
        </row>
        <row r="3496">
          <cell r="B3496"/>
        </row>
        <row r="3497">
          <cell r="B3497"/>
        </row>
        <row r="3498">
          <cell r="B3498"/>
        </row>
        <row r="3499">
          <cell r="B3499"/>
        </row>
        <row r="3500">
          <cell r="B3500"/>
        </row>
        <row r="3501">
          <cell r="B3501"/>
        </row>
        <row r="3502">
          <cell r="B3502"/>
        </row>
        <row r="3503">
          <cell r="B3503"/>
        </row>
        <row r="3504">
          <cell r="B3504"/>
        </row>
        <row r="3505">
          <cell r="B3505"/>
        </row>
        <row r="3506">
          <cell r="B3506"/>
        </row>
        <row r="3507">
          <cell r="B3507"/>
        </row>
        <row r="3508">
          <cell r="B3508"/>
        </row>
        <row r="3509">
          <cell r="B3509"/>
        </row>
        <row r="3510">
          <cell r="B3510"/>
        </row>
        <row r="3511">
          <cell r="B3511"/>
        </row>
        <row r="3512">
          <cell r="B3512"/>
        </row>
        <row r="3513">
          <cell r="B3513"/>
        </row>
        <row r="3514">
          <cell r="B3514"/>
        </row>
        <row r="3515">
          <cell r="B3515"/>
        </row>
        <row r="3516">
          <cell r="B3516"/>
        </row>
        <row r="3517">
          <cell r="B3517"/>
        </row>
        <row r="3518">
          <cell r="B3518"/>
        </row>
        <row r="3519">
          <cell r="B3519"/>
        </row>
        <row r="3520">
          <cell r="B3520"/>
        </row>
        <row r="3521">
          <cell r="B3521"/>
        </row>
        <row r="3522">
          <cell r="B3522"/>
        </row>
        <row r="3523">
          <cell r="B3523"/>
        </row>
        <row r="3524">
          <cell r="B3524"/>
        </row>
        <row r="3525">
          <cell r="B3525"/>
        </row>
        <row r="3526">
          <cell r="B3526"/>
        </row>
        <row r="3527">
          <cell r="B3527"/>
        </row>
        <row r="3528">
          <cell r="B3528"/>
        </row>
        <row r="3529">
          <cell r="B3529"/>
        </row>
        <row r="3530">
          <cell r="B3530"/>
        </row>
        <row r="3531">
          <cell r="B3531"/>
        </row>
        <row r="3532">
          <cell r="B3532"/>
        </row>
        <row r="3533">
          <cell r="B3533"/>
        </row>
        <row r="3534">
          <cell r="B3534"/>
        </row>
        <row r="3535">
          <cell r="B3535"/>
        </row>
        <row r="3536">
          <cell r="B3536"/>
        </row>
        <row r="3537">
          <cell r="B3537"/>
        </row>
        <row r="3538">
          <cell r="B3538"/>
        </row>
        <row r="3539">
          <cell r="B3539"/>
        </row>
        <row r="3540">
          <cell r="B3540"/>
        </row>
        <row r="3541">
          <cell r="B3541"/>
        </row>
        <row r="3542">
          <cell r="B3542"/>
        </row>
        <row r="3543">
          <cell r="B3543"/>
        </row>
        <row r="3544">
          <cell r="B3544"/>
        </row>
        <row r="3545">
          <cell r="B3545"/>
        </row>
        <row r="3546">
          <cell r="B3546"/>
        </row>
        <row r="3547">
          <cell r="B3547"/>
        </row>
        <row r="3548">
          <cell r="B3548"/>
        </row>
        <row r="3549">
          <cell r="B3549"/>
        </row>
        <row r="3550">
          <cell r="B3550"/>
        </row>
        <row r="3551">
          <cell r="B3551"/>
        </row>
        <row r="3552">
          <cell r="B3552"/>
        </row>
        <row r="3553">
          <cell r="B3553"/>
        </row>
        <row r="3554">
          <cell r="B3554"/>
        </row>
        <row r="3555">
          <cell r="B3555"/>
        </row>
        <row r="3556">
          <cell r="B3556"/>
        </row>
        <row r="3557">
          <cell r="B3557"/>
        </row>
        <row r="3558">
          <cell r="B3558"/>
        </row>
        <row r="3559">
          <cell r="B3559"/>
        </row>
        <row r="3560">
          <cell r="B3560"/>
        </row>
        <row r="3561">
          <cell r="B3561"/>
        </row>
        <row r="3562">
          <cell r="B3562"/>
        </row>
        <row r="3563">
          <cell r="B3563"/>
        </row>
        <row r="3564">
          <cell r="B3564"/>
        </row>
        <row r="3565">
          <cell r="B3565"/>
        </row>
        <row r="3566">
          <cell r="B3566"/>
        </row>
        <row r="3567">
          <cell r="B3567"/>
        </row>
        <row r="3568">
          <cell r="B3568"/>
        </row>
        <row r="3569">
          <cell r="B3569"/>
        </row>
        <row r="3570">
          <cell r="B3570"/>
        </row>
        <row r="3571">
          <cell r="B3571"/>
        </row>
        <row r="3572">
          <cell r="B3572"/>
        </row>
        <row r="3573">
          <cell r="B3573"/>
        </row>
        <row r="3574">
          <cell r="B3574"/>
        </row>
        <row r="3575">
          <cell r="B3575"/>
        </row>
        <row r="3576">
          <cell r="B3576"/>
        </row>
        <row r="3577">
          <cell r="B3577"/>
        </row>
        <row r="3578">
          <cell r="B3578"/>
        </row>
        <row r="3579">
          <cell r="B3579"/>
        </row>
        <row r="3580">
          <cell r="B3580"/>
        </row>
        <row r="3581">
          <cell r="B3581"/>
        </row>
        <row r="3582">
          <cell r="B3582"/>
        </row>
        <row r="3583">
          <cell r="B3583"/>
        </row>
        <row r="3584">
          <cell r="B3584"/>
        </row>
        <row r="3585">
          <cell r="B3585"/>
        </row>
        <row r="3586">
          <cell r="B3586"/>
        </row>
        <row r="3587">
          <cell r="B3587"/>
        </row>
        <row r="3588">
          <cell r="B3588"/>
        </row>
        <row r="3589">
          <cell r="B3589"/>
        </row>
        <row r="3590">
          <cell r="B3590"/>
        </row>
        <row r="3591">
          <cell r="B3591"/>
        </row>
        <row r="3592">
          <cell r="B3592"/>
        </row>
        <row r="3593">
          <cell r="B3593"/>
        </row>
        <row r="3594">
          <cell r="B3594"/>
        </row>
        <row r="3595">
          <cell r="B3595"/>
        </row>
        <row r="3596">
          <cell r="B3596"/>
        </row>
        <row r="3597">
          <cell r="B3597"/>
        </row>
        <row r="3598">
          <cell r="B3598"/>
        </row>
        <row r="3599">
          <cell r="B3599"/>
        </row>
        <row r="3600">
          <cell r="B3600"/>
        </row>
        <row r="3601">
          <cell r="B3601"/>
        </row>
        <row r="3602">
          <cell r="B3602"/>
        </row>
        <row r="3603">
          <cell r="B3603"/>
        </row>
        <row r="3604">
          <cell r="B3604"/>
        </row>
        <row r="3605">
          <cell r="B3605"/>
        </row>
        <row r="3606">
          <cell r="B3606"/>
        </row>
        <row r="3607">
          <cell r="B3607"/>
        </row>
        <row r="3608">
          <cell r="B3608"/>
        </row>
        <row r="3609">
          <cell r="B3609"/>
        </row>
        <row r="3610">
          <cell r="B3610"/>
        </row>
        <row r="3611">
          <cell r="B3611"/>
        </row>
        <row r="3612">
          <cell r="B3612"/>
        </row>
        <row r="3613">
          <cell r="B3613"/>
        </row>
        <row r="3614">
          <cell r="B3614"/>
        </row>
        <row r="3615">
          <cell r="B3615"/>
        </row>
        <row r="3616">
          <cell r="B3616"/>
        </row>
        <row r="3617">
          <cell r="B3617"/>
        </row>
        <row r="3618">
          <cell r="B3618"/>
        </row>
        <row r="3619">
          <cell r="B3619"/>
        </row>
        <row r="3620">
          <cell r="B3620"/>
        </row>
        <row r="3621">
          <cell r="B3621"/>
        </row>
        <row r="3622">
          <cell r="B3622"/>
        </row>
        <row r="3623">
          <cell r="B3623"/>
        </row>
        <row r="3624">
          <cell r="B3624"/>
        </row>
        <row r="3625">
          <cell r="B3625"/>
        </row>
        <row r="3626">
          <cell r="B3626"/>
        </row>
        <row r="3627">
          <cell r="B3627"/>
        </row>
        <row r="3628">
          <cell r="B3628"/>
        </row>
        <row r="3629">
          <cell r="B3629"/>
        </row>
        <row r="3630">
          <cell r="B3630"/>
        </row>
        <row r="3631">
          <cell r="B3631"/>
        </row>
        <row r="3632">
          <cell r="B3632"/>
        </row>
        <row r="3633">
          <cell r="B3633"/>
        </row>
        <row r="3634">
          <cell r="B3634"/>
        </row>
        <row r="3635">
          <cell r="B3635"/>
        </row>
        <row r="3636">
          <cell r="B3636"/>
        </row>
        <row r="3637">
          <cell r="B3637"/>
        </row>
        <row r="3638">
          <cell r="B3638"/>
        </row>
        <row r="3639">
          <cell r="B3639"/>
        </row>
        <row r="3640">
          <cell r="B3640"/>
        </row>
        <row r="3641">
          <cell r="B3641"/>
        </row>
        <row r="3642">
          <cell r="B3642"/>
        </row>
        <row r="3643">
          <cell r="B3643"/>
        </row>
        <row r="3644">
          <cell r="B3644"/>
        </row>
        <row r="3645">
          <cell r="B3645"/>
        </row>
        <row r="3646">
          <cell r="B3646"/>
        </row>
        <row r="3647">
          <cell r="B3647"/>
        </row>
        <row r="3648">
          <cell r="B3648"/>
        </row>
        <row r="3649">
          <cell r="B3649"/>
        </row>
        <row r="3650">
          <cell r="B3650"/>
        </row>
        <row r="3651">
          <cell r="B3651"/>
        </row>
        <row r="3652">
          <cell r="B3652"/>
        </row>
        <row r="3653">
          <cell r="B3653"/>
        </row>
        <row r="3654">
          <cell r="B3654"/>
        </row>
        <row r="3655">
          <cell r="B3655"/>
        </row>
        <row r="3656">
          <cell r="B3656"/>
        </row>
        <row r="3657">
          <cell r="B3657"/>
        </row>
        <row r="3658">
          <cell r="B3658"/>
        </row>
        <row r="3659">
          <cell r="B3659"/>
        </row>
        <row r="3660">
          <cell r="B3660"/>
        </row>
        <row r="3661">
          <cell r="B3661"/>
        </row>
        <row r="3662">
          <cell r="B3662"/>
        </row>
        <row r="3663">
          <cell r="B3663"/>
        </row>
        <row r="3664">
          <cell r="B3664"/>
        </row>
        <row r="3665">
          <cell r="B3665"/>
        </row>
        <row r="3666">
          <cell r="B3666"/>
        </row>
        <row r="3667">
          <cell r="B3667"/>
        </row>
        <row r="3668">
          <cell r="B3668"/>
        </row>
        <row r="3669">
          <cell r="B3669"/>
        </row>
        <row r="3670">
          <cell r="B3670"/>
        </row>
        <row r="3671">
          <cell r="B3671"/>
        </row>
        <row r="3672">
          <cell r="B3672"/>
        </row>
        <row r="3673">
          <cell r="B3673"/>
        </row>
        <row r="3674">
          <cell r="B3674"/>
        </row>
        <row r="3675">
          <cell r="B3675"/>
        </row>
        <row r="3676">
          <cell r="B3676"/>
        </row>
        <row r="3677">
          <cell r="B3677"/>
        </row>
        <row r="3678">
          <cell r="B3678"/>
        </row>
        <row r="3679">
          <cell r="B3679"/>
        </row>
        <row r="3680">
          <cell r="B3680"/>
        </row>
        <row r="3681">
          <cell r="B3681"/>
        </row>
        <row r="3682">
          <cell r="B3682"/>
        </row>
        <row r="3683">
          <cell r="B3683"/>
        </row>
        <row r="3684">
          <cell r="B3684"/>
        </row>
        <row r="3685">
          <cell r="B3685"/>
        </row>
        <row r="3686">
          <cell r="B3686"/>
        </row>
        <row r="3687">
          <cell r="B3687"/>
        </row>
        <row r="3688">
          <cell r="B3688"/>
        </row>
        <row r="3689">
          <cell r="B3689"/>
        </row>
        <row r="3690">
          <cell r="B3690"/>
        </row>
        <row r="3691">
          <cell r="B3691"/>
        </row>
        <row r="3692">
          <cell r="B3692"/>
        </row>
        <row r="3693">
          <cell r="B3693"/>
        </row>
        <row r="3694">
          <cell r="B3694"/>
        </row>
        <row r="3695">
          <cell r="B3695"/>
        </row>
        <row r="3696">
          <cell r="B3696"/>
        </row>
        <row r="3697">
          <cell r="B3697"/>
        </row>
        <row r="3698">
          <cell r="B3698"/>
        </row>
        <row r="3699">
          <cell r="B3699"/>
        </row>
        <row r="3700">
          <cell r="B3700"/>
        </row>
        <row r="3701">
          <cell r="B3701"/>
        </row>
        <row r="3702">
          <cell r="B3702"/>
        </row>
        <row r="3703">
          <cell r="B3703"/>
        </row>
        <row r="3704">
          <cell r="B3704"/>
        </row>
        <row r="3705">
          <cell r="B3705"/>
        </row>
        <row r="3706">
          <cell r="B3706"/>
        </row>
        <row r="3707">
          <cell r="B3707"/>
        </row>
        <row r="3708">
          <cell r="B3708"/>
        </row>
        <row r="3709">
          <cell r="B3709"/>
        </row>
        <row r="3710">
          <cell r="B3710"/>
        </row>
        <row r="3711">
          <cell r="B3711"/>
        </row>
        <row r="3712">
          <cell r="B3712"/>
        </row>
        <row r="3713">
          <cell r="B3713"/>
        </row>
        <row r="3714">
          <cell r="B3714"/>
        </row>
        <row r="3715">
          <cell r="B3715"/>
        </row>
        <row r="3716">
          <cell r="B3716"/>
        </row>
        <row r="3717">
          <cell r="B3717"/>
        </row>
        <row r="3718">
          <cell r="B3718"/>
        </row>
        <row r="3719">
          <cell r="B3719"/>
        </row>
        <row r="3720">
          <cell r="B3720"/>
        </row>
        <row r="3721">
          <cell r="B3721"/>
        </row>
        <row r="3722">
          <cell r="B3722"/>
        </row>
        <row r="3723">
          <cell r="B3723"/>
        </row>
        <row r="3724">
          <cell r="B3724"/>
        </row>
        <row r="3725">
          <cell r="B3725"/>
        </row>
        <row r="3726">
          <cell r="B3726"/>
        </row>
        <row r="3727">
          <cell r="B3727"/>
        </row>
        <row r="3728">
          <cell r="B3728"/>
        </row>
        <row r="3729">
          <cell r="B3729"/>
        </row>
        <row r="3730">
          <cell r="B3730"/>
        </row>
        <row r="3731">
          <cell r="B3731"/>
        </row>
        <row r="3732">
          <cell r="B3732"/>
        </row>
        <row r="3733">
          <cell r="B3733"/>
        </row>
        <row r="3734">
          <cell r="B3734"/>
        </row>
        <row r="3735">
          <cell r="B3735"/>
        </row>
        <row r="3736">
          <cell r="B3736"/>
        </row>
        <row r="3737">
          <cell r="B3737"/>
        </row>
        <row r="3738">
          <cell r="B3738"/>
        </row>
        <row r="3739">
          <cell r="B3739"/>
        </row>
        <row r="3740">
          <cell r="B3740"/>
        </row>
        <row r="3741">
          <cell r="B3741"/>
        </row>
        <row r="3742">
          <cell r="B3742"/>
        </row>
        <row r="3743">
          <cell r="B3743"/>
        </row>
        <row r="3744">
          <cell r="B3744"/>
        </row>
        <row r="3745">
          <cell r="B3745"/>
        </row>
        <row r="3746">
          <cell r="B3746"/>
        </row>
        <row r="3747">
          <cell r="B3747"/>
        </row>
        <row r="3748">
          <cell r="B3748"/>
        </row>
        <row r="3749">
          <cell r="B3749"/>
        </row>
        <row r="3750">
          <cell r="B3750"/>
        </row>
        <row r="3751">
          <cell r="B3751"/>
        </row>
        <row r="3752">
          <cell r="B3752"/>
        </row>
        <row r="3753">
          <cell r="B3753"/>
        </row>
        <row r="3754">
          <cell r="B3754"/>
        </row>
        <row r="3755">
          <cell r="B3755"/>
        </row>
        <row r="3756">
          <cell r="B3756"/>
        </row>
        <row r="3757">
          <cell r="B3757"/>
        </row>
        <row r="3758">
          <cell r="B3758"/>
        </row>
        <row r="3759">
          <cell r="B3759"/>
        </row>
        <row r="3760">
          <cell r="B3760"/>
        </row>
        <row r="3761">
          <cell r="B3761"/>
        </row>
        <row r="3762">
          <cell r="B3762"/>
        </row>
        <row r="3763">
          <cell r="B3763"/>
        </row>
        <row r="3764">
          <cell r="B3764"/>
        </row>
        <row r="3765">
          <cell r="B3765"/>
        </row>
        <row r="3766">
          <cell r="B3766"/>
        </row>
        <row r="3767">
          <cell r="B3767"/>
        </row>
        <row r="3768">
          <cell r="B3768"/>
        </row>
        <row r="3769">
          <cell r="B3769"/>
        </row>
        <row r="3770">
          <cell r="B3770"/>
        </row>
        <row r="3771">
          <cell r="B3771"/>
        </row>
        <row r="3772">
          <cell r="B3772"/>
        </row>
        <row r="3773">
          <cell r="B3773"/>
        </row>
        <row r="3774">
          <cell r="B3774"/>
        </row>
        <row r="3775">
          <cell r="B3775"/>
        </row>
        <row r="3776">
          <cell r="B3776"/>
        </row>
        <row r="3777">
          <cell r="B3777"/>
        </row>
        <row r="3778">
          <cell r="B3778"/>
        </row>
        <row r="3779">
          <cell r="B3779"/>
        </row>
        <row r="3780">
          <cell r="B3780"/>
        </row>
        <row r="3781">
          <cell r="B3781"/>
        </row>
        <row r="3782">
          <cell r="B3782"/>
        </row>
        <row r="3783">
          <cell r="B3783"/>
        </row>
        <row r="3784">
          <cell r="B3784"/>
        </row>
        <row r="3785">
          <cell r="B3785"/>
        </row>
        <row r="3786">
          <cell r="B3786"/>
        </row>
        <row r="3787">
          <cell r="B3787"/>
        </row>
        <row r="3788">
          <cell r="B3788"/>
        </row>
        <row r="3789">
          <cell r="B3789"/>
        </row>
        <row r="3790">
          <cell r="B3790"/>
        </row>
        <row r="3791">
          <cell r="B3791"/>
        </row>
        <row r="3792">
          <cell r="B3792"/>
        </row>
        <row r="3793">
          <cell r="B3793"/>
        </row>
        <row r="3794">
          <cell r="B3794"/>
        </row>
        <row r="3795">
          <cell r="B3795"/>
        </row>
        <row r="3796">
          <cell r="B3796"/>
        </row>
        <row r="3797">
          <cell r="B3797"/>
        </row>
        <row r="3798">
          <cell r="B3798"/>
        </row>
        <row r="3799">
          <cell r="B3799"/>
        </row>
        <row r="3800">
          <cell r="B3800"/>
        </row>
        <row r="3801">
          <cell r="B3801"/>
        </row>
        <row r="3802">
          <cell r="B3802"/>
        </row>
        <row r="3803">
          <cell r="B3803"/>
        </row>
        <row r="3804">
          <cell r="B3804"/>
        </row>
        <row r="3805">
          <cell r="B3805"/>
        </row>
        <row r="3806">
          <cell r="B3806"/>
        </row>
        <row r="3807">
          <cell r="B3807"/>
        </row>
        <row r="3808">
          <cell r="B3808"/>
        </row>
        <row r="3809">
          <cell r="B3809"/>
        </row>
        <row r="3810">
          <cell r="B3810"/>
        </row>
        <row r="3811">
          <cell r="B3811"/>
        </row>
        <row r="3812">
          <cell r="B3812"/>
        </row>
        <row r="3813">
          <cell r="B3813"/>
        </row>
        <row r="3814">
          <cell r="B3814"/>
        </row>
        <row r="3815">
          <cell r="B3815"/>
        </row>
        <row r="3816">
          <cell r="B3816"/>
        </row>
        <row r="3817">
          <cell r="B3817"/>
        </row>
        <row r="3818">
          <cell r="B3818"/>
        </row>
        <row r="3819">
          <cell r="B3819"/>
        </row>
        <row r="3820">
          <cell r="B3820"/>
        </row>
        <row r="3821">
          <cell r="B3821"/>
        </row>
        <row r="3822">
          <cell r="B3822"/>
        </row>
        <row r="3823">
          <cell r="B3823"/>
        </row>
        <row r="3824">
          <cell r="B3824"/>
        </row>
        <row r="3825">
          <cell r="B3825"/>
        </row>
        <row r="3826">
          <cell r="B3826"/>
        </row>
        <row r="3827">
          <cell r="B3827"/>
        </row>
        <row r="3828">
          <cell r="B3828"/>
        </row>
        <row r="3829">
          <cell r="B3829"/>
        </row>
        <row r="3830">
          <cell r="B3830"/>
        </row>
        <row r="3831">
          <cell r="B3831"/>
        </row>
        <row r="3832">
          <cell r="B3832"/>
        </row>
        <row r="3833">
          <cell r="B3833"/>
        </row>
        <row r="3834">
          <cell r="B3834"/>
        </row>
        <row r="3835">
          <cell r="B3835"/>
        </row>
        <row r="3836">
          <cell r="B3836"/>
        </row>
        <row r="3837">
          <cell r="B3837"/>
        </row>
        <row r="3838">
          <cell r="B3838"/>
        </row>
        <row r="3839">
          <cell r="B3839"/>
        </row>
        <row r="3840">
          <cell r="B3840"/>
        </row>
        <row r="3841">
          <cell r="B3841"/>
        </row>
        <row r="3842">
          <cell r="B3842"/>
        </row>
        <row r="3843">
          <cell r="B3843"/>
        </row>
        <row r="3844">
          <cell r="B3844"/>
        </row>
        <row r="3845">
          <cell r="B3845"/>
        </row>
        <row r="3846">
          <cell r="B3846"/>
        </row>
        <row r="3847">
          <cell r="B3847"/>
        </row>
        <row r="3848">
          <cell r="B3848"/>
        </row>
        <row r="3849">
          <cell r="B3849"/>
        </row>
        <row r="3850">
          <cell r="B3850"/>
        </row>
        <row r="3851">
          <cell r="B3851"/>
        </row>
        <row r="3852">
          <cell r="B3852"/>
        </row>
        <row r="3853">
          <cell r="B3853"/>
        </row>
        <row r="3854">
          <cell r="B3854"/>
        </row>
        <row r="3855">
          <cell r="B3855"/>
        </row>
        <row r="3856">
          <cell r="B3856"/>
        </row>
        <row r="3857">
          <cell r="B3857"/>
        </row>
        <row r="3858">
          <cell r="B3858"/>
        </row>
        <row r="3859">
          <cell r="B3859"/>
        </row>
        <row r="3860">
          <cell r="B3860"/>
        </row>
        <row r="3861">
          <cell r="B3861"/>
        </row>
        <row r="3862">
          <cell r="B3862"/>
        </row>
        <row r="3863">
          <cell r="B3863"/>
        </row>
        <row r="3864">
          <cell r="B3864"/>
        </row>
        <row r="3865">
          <cell r="B3865"/>
        </row>
        <row r="3866">
          <cell r="B3866"/>
        </row>
        <row r="3867">
          <cell r="B3867"/>
        </row>
        <row r="3868">
          <cell r="B3868"/>
        </row>
        <row r="3869">
          <cell r="B3869"/>
        </row>
        <row r="3870">
          <cell r="B3870"/>
        </row>
        <row r="3871">
          <cell r="B3871"/>
        </row>
        <row r="3872">
          <cell r="B3872"/>
        </row>
        <row r="3873">
          <cell r="B3873"/>
        </row>
        <row r="3874">
          <cell r="B3874"/>
        </row>
        <row r="3875">
          <cell r="B3875"/>
        </row>
        <row r="3876">
          <cell r="B3876"/>
        </row>
        <row r="3877">
          <cell r="B3877"/>
        </row>
        <row r="3878">
          <cell r="B3878"/>
        </row>
        <row r="3879">
          <cell r="B3879"/>
        </row>
        <row r="3880">
          <cell r="B3880"/>
        </row>
        <row r="3881">
          <cell r="B3881"/>
        </row>
        <row r="3882">
          <cell r="B3882"/>
        </row>
        <row r="3883">
          <cell r="B3883"/>
        </row>
        <row r="3884">
          <cell r="B3884"/>
        </row>
        <row r="3885">
          <cell r="B3885"/>
        </row>
        <row r="3886">
          <cell r="B3886"/>
        </row>
        <row r="3887">
          <cell r="B3887"/>
        </row>
        <row r="3888">
          <cell r="B3888"/>
        </row>
        <row r="3889">
          <cell r="B3889"/>
        </row>
        <row r="3890">
          <cell r="B3890"/>
        </row>
        <row r="3891">
          <cell r="B3891"/>
        </row>
        <row r="3892">
          <cell r="B3892"/>
        </row>
        <row r="3893">
          <cell r="B3893"/>
        </row>
        <row r="3894">
          <cell r="B3894"/>
        </row>
        <row r="3895">
          <cell r="B3895"/>
        </row>
        <row r="3896">
          <cell r="B3896"/>
        </row>
        <row r="3897">
          <cell r="B3897"/>
        </row>
        <row r="3898">
          <cell r="B3898"/>
        </row>
        <row r="3899">
          <cell r="B3899"/>
        </row>
        <row r="3900">
          <cell r="B3900"/>
        </row>
        <row r="3901">
          <cell r="B3901"/>
        </row>
        <row r="3902">
          <cell r="B3902"/>
        </row>
        <row r="3903">
          <cell r="B3903"/>
        </row>
        <row r="3904">
          <cell r="B3904"/>
        </row>
        <row r="3905">
          <cell r="B3905"/>
        </row>
        <row r="3906">
          <cell r="B3906"/>
        </row>
        <row r="3907">
          <cell r="B3907"/>
        </row>
        <row r="3908">
          <cell r="B3908"/>
        </row>
        <row r="3909">
          <cell r="B3909"/>
        </row>
        <row r="3910">
          <cell r="B3910"/>
        </row>
        <row r="3911">
          <cell r="B3911"/>
        </row>
        <row r="3912">
          <cell r="B3912"/>
        </row>
        <row r="3913">
          <cell r="B3913"/>
        </row>
        <row r="3914">
          <cell r="B3914"/>
        </row>
        <row r="3915">
          <cell r="B3915"/>
        </row>
        <row r="3916">
          <cell r="B3916"/>
        </row>
        <row r="3917">
          <cell r="B3917"/>
        </row>
        <row r="3918">
          <cell r="B3918"/>
        </row>
        <row r="3919">
          <cell r="B3919"/>
        </row>
        <row r="3920">
          <cell r="B3920"/>
        </row>
        <row r="3921">
          <cell r="B3921"/>
        </row>
        <row r="3922">
          <cell r="B3922"/>
        </row>
        <row r="3923">
          <cell r="B3923"/>
        </row>
        <row r="3924">
          <cell r="B3924"/>
        </row>
        <row r="3925">
          <cell r="B3925"/>
        </row>
        <row r="3926">
          <cell r="B3926"/>
        </row>
        <row r="3927">
          <cell r="B3927"/>
        </row>
        <row r="3928">
          <cell r="B3928"/>
        </row>
        <row r="3929">
          <cell r="B3929"/>
        </row>
        <row r="3930">
          <cell r="B3930"/>
        </row>
        <row r="3931">
          <cell r="B3931"/>
        </row>
        <row r="3932">
          <cell r="B3932"/>
        </row>
        <row r="3933">
          <cell r="B3933"/>
        </row>
        <row r="3934">
          <cell r="B3934"/>
        </row>
        <row r="3935">
          <cell r="B3935"/>
        </row>
        <row r="3936">
          <cell r="B3936"/>
        </row>
        <row r="3937">
          <cell r="B3937"/>
        </row>
        <row r="3938">
          <cell r="B3938"/>
        </row>
        <row r="3939">
          <cell r="B3939"/>
        </row>
        <row r="3940">
          <cell r="B3940"/>
        </row>
        <row r="3941">
          <cell r="B3941"/>
        </row>
        <row r="3942">
          <cell r="B3942"/>
        </row>
        <row r="3943">
          <cell r="B3943"/>
        </row>
        <row r="3944">
          <cell r="B3944"/>
        </row>
        <row r="3945">
          <cell r="B3945"/>
        </row>
        <row r="3946">
          <cell r="B3946"/>
        </row>
        <row r="3947">
          <cell r="B3947"/>
        </row>
        <row r="3948">
          <cell r="B3948"/>
        </row>
        <row r="3949">
          <cell r="B3949"/>
        </row>
        <row r="3950">
          <cell r="B3950"/>
        </row>
        <row r="3951">
          <cell r="B3951"/>
        </row>
        <row r="3952">
          <cell r="B3952"/>
        </row>
        <row r="3953">
          <cell r="B3953"/>
        </row>
        <row r="3954">
          <cell r="B3954"/>
        </row>
        <row r="3955">
          <cell r="B3955"/>
        </row>
        <row r="3956">
          <cell r="B3956"/>
        </row>
        <row r="3957">
          <cell r="B3957"/>
        </row>
        <row r="3958">
          <cell r="B3958"/>
        </row>
        <row r="3959">
          <cell r="B3959"/>
        </row>
        <row r="3960">
          <cell r="B3960"/>
        </row>
        <row r="3961">
          <cell r="B3961"/>
        </row>
        <row r="3962">
          <cell r="B3962"/>
        </row>
        <row r="3963">
          <cell r="B3963"/>
        </row>
        <row r="3964">
          <cell r="B3964"/>
        </row>
        <row r="3965">
          <cell r="B3965"/>
        </row>
        <row r="3966">
          <cell r="B3966"/>
        </row>
        <row r="3967">
          <cell r="B3967"/>
        </row>
        <row r="3968">
          <cell r="B3968"/>
        </row>
        <row r="3969">
          <cell r="B3969"/>
        </row>
        <row r="3970">
          <cell r="B3970"/>
        </row>
        <row r="3971">
          <cell r="B3971"/>
        </row>
        <row r="3972">
          <cell r="B3972"/>
        </row>
        <row r="3973">
          <cell r="B3973"/>
        </row>
        <row r="3974">
          <cell r="B3974"/>
        </row>
        <row r="3975">
          <cell r="B3975"/>
        </row>
        <row r="3976">
          <cell r="B3976"/>
        </row>
        <row r="3977">
          <cell r="B3977"/>
        </row>
        <row r="3978">
          <cell r="B3978"/>
        </row>
        <row r="3979">
          <cell r="B3979"/>
        </row>
        <row r="3980">
          <cell r="B3980"/>
        </row>
        <row r="3981">
          <cell r="B3981"/>
        </row>
        <row r="3982">
          <cell r="B3982"/>
        </row>
        <row r="3983">
          <cell r="B3983"/>
        </row>
        <row r="3984">
          <cell r="B3984"/>
        </row>
        <row r="3985">
          <cell r="B3985"/>
        </row>
        <row r="3986">
          <cell r="B3986"/>
        </row>
        <row r="3987">
          <cell r="B3987"/>
        </row>
        <row r="3988">
          <cell r="B3988"/>
        </row>
        <row r="3989">
          <cell r="B3989"/>
        </row>
        <row r="3990">
          <cell r="B3990"/>
        </row>
        <row r="3991">
          <cell r="B3991"/>
        </row>
        <row r="3992">
          <cell r="B3992"/>
        </row>
        <row r="3993">
          <cell r="B3993"/>
        </row>
        <row r="3994">
          <cell r="B3994"/>
        </row>
        <row r="3995">
          <cell r="B3995"/>
        </row>
        <row r="3996">
          <cell r="B3996"/>
        </row>
        <row r="3997">
          <cell r="B3997"/>
        </row>
        <row r="3998">
          <cell r="B3998"/>
        </row>
        <row r="3999">
          <cell r="B3999"/>
        </row>
        <row r="4000">
          <cell r="B4000"/>
        </row>
        <row r="4001">
          <cell r="B4001"/>
        </row>
        <row r="4002">
          <cell r="B4002"/>
        </row>
        <row r="4003">
          <cell r="B4003"/>
        </row>
        <row r="4004">
          <cell r="B4004"/>
        </row>
        <row r="4005">
          <cell r="B4005"/>
        </row>
        <row r="4006">
          <cell r="B4006"/>
        </row>
        <row r="4007">
          <cell r="B4007"/>
        </row>
        <row r="4008">
          <cell r="B4008"/>
        </row>
        <row r="4009">
          <cell r="B4009"/>
        </row>
        <row r="4010">
          <cell r="B4010"/>
        </row>
        <row r="4011">
          <cell r="B4011"/>
        </row>
        <row r="4012">
          <cell r="B4012"/>
        </row>
        <row r="4013">
          <cell r="B4013"/>
        </row>
        <row r="4014">
          <cell r="B4014"/>
        </row>
        <row r="4015">
          <cell r="B4015"/>
        </row>
        <row r="4016">
          <cell r="B4016"/>
        </row>
        <row r="4017">
          <cell r="B4017"/>
        </row>
        <row r="4018">
          <cell r="B4018"/>
        </row>
        <row r="4019">
          <cell r="B4019"/>
        </row>
        <row r="4020">
          <cell r="B4020"/>
        </row>
        <row r="4021">
          <cell r="B4021"/>
        </row>
        <row r="4022">
          <cell r="B4022"/>
        </row>
        <row r="4023">
          <cell r="B4023"/>
        </row>
        <row r="4024">
          <cell r="B4024"/>
        </row>
        <row r="4025">
          <cell r="B4025"/>
        </row>
        <row r="4026">
          <cell r="B4026"/>
        </row>
        <row r="4027">
          <cell r="B4027"/>
        </row>
        <row r="4028">
          <cell r="B4028"/>
        </row>
        <row r="4029">
          <cell r="B4029"/>
        </row>
        <row r="4030">
          <cell r="B4030"/>
        </row>
        <row r="4031">
          <cell r="B4031"/>
        </row>
        <row r="4032">
          <cell r="B4032"/>
        </row>
        <row r="4033">
          <cell r="B4033"/>
        </row>
        <row r="4034">
          <cell r="B4034"/>
        </row>
        <row r="4035">
          <cell r="B4035"/>
        </row>
        <row r="4036">
          <cell r="B4036"/>
        </row>
        <row r="4037">
          <cell r="B4037"/>
        </row>
        <row r="4038">
          <cell r="B4038"/>
        </row>
        <row r="4039">
          <cell r="B4039"/>
        </row>
        <row r="4040">
          <cell r="B4040"/>
        </row>
        <row r="4041">
          <cell r="B4041"/>
        </row>
        <row r="4042">
          <cell r="B4042"/>
        </row>
        <row r="4043">
          <cell r="B4043"/>
        </row>
        <row r="4044">
          <cell r="B4044"/>
        </row>
        <row r="4045">
          <cell r="B4045"/>
        </row>
        <row r="4046">
          <cell r="B4046"/>
        </row>
        <row r="4047">
          <cell r="B4047"/>
        </row>
        <row r="4048">
          <cell r="B4048"/>
        </row>
        <row r="4049">
          <cell r="B4049"/>
        </row>
        <row r="4050">
          <cell r="B4050"/>
        </row>
        <row r="4051">
          <cell r="B4051"/>
        </row>
        <row r="4052">
          <cell r="B4052"/>
        </row>
        <row r="4053">
          <cell r="B4053"/>
        </row>
        <row r="4054">
          <cell r="B4054"/>
        </row>
        <row r="4055">
          <cell r="B4055"/>
        </row>
        <row r="4056">
          <cell r="B4056"/>
        </row>
        <row r="4057">
          <cell r="B4057"/>
        </row>
        <row r="4058">
          <cell r="B4058"/>
        </row>
        <row r="4059">
          <cell r="B4059"/>
        </row>
        <row r="4060">
          <cell r="B4060"/>
        </row>
        <row r="4061">
          <cell r="B4061"/>
        </row>
        <row r="4062">
          <cell r="B4062"/>
        </row>
        <row r="4063">
          <cell r="B4063"/>
        </row>
        <row r="4064">
          <cell r="B4064"/>
        </row>
        <row r="4065">
          <cell r="B4065"/>
        </row>
        <row r="4066">
          <cell r="B4066"/>
        </row>
        <row r="4067">
          <cell r="B4067"/>
        </row>
        <row r="4068">
          <cell r="B4068"/>
        </row>
        <row r="4069">
          <cell r="B4069"/>
        </row>
        <row r="4070">
          <cell r="B4070"/>
        </row>
        <row r="4071">
          <cell r="B4071"/>
        </row>
        <row r="4072">
          <cell r="B4072"/>
        </row>
        <row r="4073">
          <cell r="B4073"/>
        </row>
        <row r="4074">
          <cell r="B4074"/>
        </row>
        <row r="4075">
          <cell r="B4075"/>
        </row>
        <row r="4076">
          <cell r="B4076"/>
        </row>
        <row r="4077">
          <cell r="B4077"/>
        </row>
        <row r="4078">
          <cell r="B4078"/>
        </row>
        <row r="4079">
          <cell r="B4079"/>
        </row>
        <row r="4080">
          <cell r="B4080"/>
        </row>
        <row r="4081">
          <cell r="B4081"/>
        </row>
        <row r="4082">
          <cell r="B4082"/>
        </row>
        <row r="4083">
          <cell r="B4083"/>
        </row>
        <row r="4084">
          <cell r="B4084"/>
        </row>
        <row r="4085">
          <cell r="B4085"/>
        </row>
        <row r="4086">
          <cell r="B4086"/>
        </row>
        <row r="4087">
          <cell r="B4087"/>
        </row>
        <row r="4088">
          <cell r="B4088"/>
        </row>
        <row r="4089">
          <cell r="B4089"/>
        </row>
        <row r="4090">
          <cell r="B4090"/>
        </row>
        <row r="4091">
          <cell r="B4091"/>
        </row>
        <row r="4092">
          <cell r="B4092"/>
        </row>
        <row r="4093">
          <cell r="B4093"/>
        </row>
        <row r="4094">
          <cell r="B4094"/>
        </row>
        <row r="4095">
          <cell r="B4095"/>
        </row>
        <row r="4096">
          <cell r="B4096"/>
        </row>
        <row r="4097">
          <cell r="B4097"/>
        </row>
        <row r="4098">
          <cell r="B4098"/>
        </row>
        <row r="4099">
          <cell r="B4099"/>
        </row>
        <row r="4100">
          <cell r="B4100"/>
        </row>
        <row r="4101">
          <cell r="B4101"/>
        </row>
        <row r="4102">
          <cell r="B4102"/>
        </row>
        <row r="4103">
          <cell r="B4103"/>
        </row>
        <row r="4104">
          <cell r="B4104"/>
        </row>
        <row r="4105">
          <cell r="B4105"/>
        </row>
        <row r="4106">
          <cell r="B4106"/>
        </row>
        <row r="4107">
          <cell r="B4107"/>
        </row>
        <row r="4108">
          <cell r="B4108"/>
        </row>
        <row r="4109">
          <cell r="B4109"/>
        </row>
        <row r="4110">
          <cell r="B4110"/>
        </row>
        <row r="4111">
          <cell r="B4111"/>
        </row>
        <row r="4112">
          <cell r="B4112"/>
        </row>
        <row r="4113">
          <cell r="B4113"/>
        </row>
        <row r="4114">
          <cell r="B4114"/>
        </row>
        <row r="4115">
          <cell r="B4115"/>
        </row>
        <row r="4116">
          <cell r="B4116"/>
        </row>
        <row r="4117">
          <cell r="B4117"/>
        </row>
        <row r="4118">
          <cell r="B4118"/>
        </row>
        <row r="4119">
          <cell r="B4119"/>
        </row>
        <row r="4120">
          <cell r="B4120"/>
        </row>
        <row r="4121">
          <cell r="B4121"/>
        </row>
        <row r="4122">
          <cell r="B4122"/>
        </row>
        <row r="4123">
          <cell r="B4123"/>
        </row>
        <row r="4124">
          <cell r="B4124"/>
        </row>
        <row r="4125">
          <cell r="B4125"/>
        </row>
        <row r="4126">
          <cell r="B4126"/>
        </row>
        <row r="4127">
          <cell r="B4127"/>
        </row>
        <row r="4128">
          <cell r="B4128"/>
        </row>
        <row r="4129">
          <cell r="B4129"/>
        </row>
        <row r="4130">
          <cell r="B4130"/>
        </row>
        <row r="4131">
          <cell r="B4131"/>
        </row>
        <row r="4132">
          <cell r="B4132"/>
        </row>
        <row r="4133">
          <cell r="B4133"/>
        </row>
        <row r="4134">
          <cell r="B4134"/>
        </row>
        <row r="4135">
          <cell r="B4135"/>
        </row>
        <row r="4136">
          <cell r="B4136"/>
        </row>
        <row r="4137">
          <cell r="B4137"/>
        </row>
        <row r="4138">
          <cell r="B4138"/>
        </row>
        <row r="4139">
          <cell r="B4139"/>
        </row>
        <row r="4140">
          <cell r="B4140"/>
        </row>
        <row r="4141">
          <cell r="B4141"/>
        </row>
        <row r="4142">
          <cell r="B4142"/>
        </row>
        <row r="4143">
          <cell r="B4143"/>
        </row>
        <row r="4144">
          <cell r="B4144"/>
        </row>
        <row r="4145">
          <cell r="B4145"/>
        </row>
        <row r="4146">
          <cell r="B4146"/>
        </row>
        <row r="4147">
          <cell r="B4147"/>
        </row>
        <row r="4148">
          <cell r="B4148"/>
        </row>
        <row r="4149">
          <cell r="B4149"/>
        </row>
        <row r="4150">
          <cell r="B4150"/>
        </row>
        <row r="4151">
          <cell r="B4151"/>
        </row>
        <row r="4152">
          <cell r="B4152"/>
        </row>
        <row r="4153">
          <cell r="B4153"/>
        </row>
        <row r="4154">
          <cell r="B4154"/>
        </row>
        <row r="4155">
          <cell r="B4155"/>
        </row>
        <row r="4156">
          <cell r="B4156"/>
        </row>
        <row r="4157">
          <cell r="B4157"/>
        </row>
        <row r="4158">
          <cell r="B4158"/>
        </row>
        <row r="4159">
          <cell r="B4159"/>
        </row>
        <row r="4160">
          <cell r="B4160"/>
        </row>
        <row r="4161">
          <cell r="B4161"/>
        </row>
        <row r="4162">
          <cell r="B4162"/>
        </row>
        <row r="4163">
          <cell r="B4163"/>
        </row>
        <row r="4164">
          <cell r="B4164"/>
        </row>
        <row r="4165">
          <cell r="B4165"/>
        </row>
        <row r="4166">
          <cell r="B4166"/>
        </row>
        <row r="4167">
          <cell r="B4167"/>
        </row>
        <row r="4168">
          <cell r="B4168"/>
        </row>
        <row r="4169">
          <cell r="B4169"/>
        </row>
        <row r="4170">
          <cell r="B4170"/>
        </row>
        <row r="4171">
          <cell r="B4171"/>
        </row>
        <row r="4172">
          <cell r="B4172"/>
        </row>
        <row r="4173">
          <cell r="B4173"/>
        </row>
        <row r="4174">
          <cell r="B4174"/>
        </row>
        <row r="4175">
          <cell r="B4175"/>
        </row>
        <row r="4176">
          <cell r="B4176"/>
        </row>
        <row r="4177">
          <cell r="B4177"/>
        </row>
        <row r="4178">
          <cell r="B4178"/>
        </row>
        <row r="4179">
          <cell r="B4179"/>
        </row>
        <row r="4180">
          <cell r="B4180"/>
        </row>
        <row r="4181">
          <cell r="B4181"/>
        </row>
        <row r="4182">
          <cell r="B4182"/>
        </row>
        <row r="4183">
          <cell r="B4183"/>
        </row>
        <row r="4184">
          <cell r="B4184"/>
        </row>
        <row r="4185">
          <cell r="B4185"/>
        </row>
        <row r="4186">
          <cell r="B4186"/>
        </row>
        <row r="4187">
          <cell r="B4187"/>
        </row>
        <row r="4188">
          <cell r="B4188"/>
        </row>
        <row r="4189">
          <cell r="B4189"/>
        </row>
        <row r="4190">
          <cell r="B4190"/>
        </row>
        <row r="4191">
          <cell r="B4191"/>
        </row>
        <row r="4192">
          <cell r="B4192"/>
        </row>
        <row r="4193">
          <cell r="B4193"/>
        </row>
        <row r="4194">
          <cell r="B4194"/>
        </row>
        <row r="4195">
          <cell r="B4195"/>
        </row>
        <row r="4196">
          <cell r="B4196"/>
        </row>
        <row r="4197">
          <cell r="B4197"/>
        </row>
        <row r="4198">
          <cell r="B4198"/>
        </row>
        <row r="4199">
          <cell r="B4199"/>
        </row>
        <row r="4200">
          <cell r="B4200"/>
        </row>
        <row r="4201">
          <cell r="B4201"/>
        </row>
        <row r="4202">
          <cell r="B4202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44682-B673-4B59-9D2B-AD12589A6758}">
  <sheetPr>
    <tabColor rgb="FFFF9966"/>
  </sheetPr>
  <dimension ref="A1:Y52"/>
  <sheetViews>
    <sheetView topLeftCell="A28" zoomScale="110" zoomScaleNormal="110" workbookViewId="0">
      <pane xSplit="2" topLeftCell="S1" activePane="topRight" state="frozen"/>
      <selection pane="topRight" activeCell="Z3" sqref="Z3"/>
    </sheetView>
  </sheetViews>
  <sheetFormatPr defaultColWidth="9.33203125" defaultRowHeight="11.25"/>
  <cols>
    <col min="1" max="1" width="9.33203125" style="6"/>
    <col min="2" max="2" width="56.5" style="7" bestFit="1" customWidth="1"/>
    <col min="3" max="3" width="12.1640625" style="8" bestFit="1" customWidth="1"/>
    <col min="4" max="4" width="10.5" style="8" customWidth="1"/>
    <col min="5" max="5" width="12.33203125" style="8" bestFit="1" customWidth="1"/>
    <col min="6" max="6" width="12.1640625" style="8" bestFit="1" customWidth="1"/>
    <col min="7" max="7" width="12.5" style="8" bestFit="1" customWidth="1"/>
    <col min="8" max="8" width="11.83203125" style="8" bestFit="1" customWidth="1"/>
    <col min="9" max="9" width="12.1640625" style="8" bestFit="1" customWidth="1"/>
    <col min="10" max="10" width="11.83203125" style="8" bestFit="1" customWidth="1"/>
    <col min="11" max="11" width="12.33203125" style="8" bestFit="1" customWidth="1"/>
    <col min="12" max="12" width="12.1640625" style="8" bestFit="1" customWidth="1"/>
    <col min="13" max="13" width="12.5" style="8" bestFit="1" customWidth="1"/>
    <col min="14" max="14" width="12.1640625" style="8" bestFit="1" customWidth="1"/>
    <col min="15" max="23" width="14.5" style="8" customWidth="1"/>
    <col min="24" max="25" width="14.5" style="7" customWidth="1"/>
    <col min="26" max="16384" width="9.33203125" style="7"/>
  </cols>
  <sheetData>
    <row r="1" spans="1:25" ht="12" thickBot="1"/>
    <row r="2" spans="1:25" s="6" customFormat="1" ht="24" customHeight="1" thickBot="1">
      <c r="A2" s="6" t="s">
        <v>190</v>
      </c>
      <c r="B2" s="5" t="s">
        <v>58</v>
      </c>
      <c r="C2" s="5" t="s">
        <v>16</v>
      </c>
      <c r="D2" s="5" t="s">
        <v>19</v>
      </c>
      <c r="E2" s="5" t="s">
        <v>14</v>
      </c>
      <c r="F2" s="5" t="s">
        <v>13</v>
      </c>
      <c r="G2" s="5" t="s">
        <v>17</v>
      </c>
      <c r="H2" s="5" t="s">
        <v>18</v>
      </c>
      <c r="I2" s="5" t="s">
        <v>20</v>
      </c>
      <c r="J2" s="5" t="s">
        <v>22</v>
      </c>
      <c r="K2" s="5" t="s">
        <v>23</v>
      </c>
      <c r="L2" s="5" t="s">
        <v>24</v>
      </c>
      <c r="M2" s="5" t="s">
        <v>26</v>
      </c>
      <c r="N2" s="5" t="s">
        <v>27</v>
      </c>
      <c r="O2" s="5">
        <v>43101</v>
      </c>
      <c r="P2" s="5" t="s">
        <v>32</v>
      </c>
      <c r="Q2" s="5" t="s">
        <v>33</v>
      </c>
      <c r="R2" s="5" t="s">
        <v>34</v>
      </c>
      <c r="S2" s="5" t="s">
        <v>36</v>
      </c>
      <c r="T2" s="5" t="s">
        <v>38</v>
      </c>
      <c r="U2" s="5" t="s">
        <v>355</v>
      </c>
      <c r="V2" s="5" t="s">
        <v>182</v>
      </c>
      <c r="W2" s="5" t="s">
        <v>356</v>
      </c>
      <c r="X2" s="5" t="s">
        <v>364</v>
      </c>
      <c r="Y2" s="5" t="s">
        <v>371</v>
      </c>
    </row>
    <row r="3" spans="1:25" s="6" customFormat="1" ht="9.75">
      <c r="A3" s="9" t="s">
        <v>357</v>
      </c>
      <c r="B3" s="13" t="s">
        <v>361</v>
      </c>
      <c r="C3" s="14">
        <v>1377659</v>
      </c>
      <c r="D3" s="15">
        <v>1814603</v>
      </c>
      <c r="E3" s="14">
        <v>1347956</v>
      </c>
      <c r="F3" s="15">
        <v>1750135</v>
      </c>
      <c r="G3" s="14">
        <v>665782</v>
      </c>
      <c r="H3" s="15">
        <v>725871</v>
      </c>
      <c r="I3" s="14">
        <v>1285370</v>
      </c>
      <c r="J3" s="15">
        <v>1082991</v>
      </c>
      <c r="K3" s="14">
        <v>1781276</v>
      </c>
      <c r="L3" s="15">
        <v>2377158</v>
      </c>
      <c r="M3" s="14">
        <v>1780022</v>
      </c>
      <c r="N3" s="15">
        <v>965391</v>
      </c>
      <c r="O3" s="14">
        <v>1082991</v>
      </c>
      <c r="P3" s="15">
        <v>1439945</v>
      </c>
      <c r="Q3" s="14">
        <v>1480368</v>
      </c>
      <c r="R3" s="15">
        <v>2189297</v>
      </c>
      <c r="S3" s="14">
        <v>1639033</v>
      </c>
      <c r="T3" s="15">
        <v>1337436</v>
      </c>
      <c r="U3" s="14">
        <v>1786149</v>
      </c>
      <c r="V3" s="15">
        <v>946753</v>
      </c>
      <c r="W3" s="25" t="s">
        <v>365</v>
      </c>
      <c r="X3" s="14">
        <v>1960949</v>
      </c>
      <c r="Y3" s="15">
        <v>1128515</v>
      </c>
    </row>
    <row r="4" spans="1:25" s="6" customFormat="1" ht="10.5" thickBot="1">
      <c r="A4" s="10" t="s">
        <v>185</v>
      </c>
      <c r="B4" s="13" t="s">
        <v>41</v>
      </c>
      <c r="C4" s="14">
        <v>319822</v>
      </c>
      <c r="D4" s="15">
        <v>502779</v>
      </c>
      <c r="E4" s="14">
        <v>372122</v>
      </c>
      <c r="F4" s="15">
        <v>645329</v>
      </c>
      <c r="G4" s="14">
        <v>523603</v>
      </c>
      <c r="H4" s="15">
        <v>1336745</v>
      </c>
      <c r="I4" s="14">
        <v>656068</v>
      </c>
      <c r="J4" s="15">
        <v>1366316</v>
      </c>
      <c r="K4" s="14">
        <v>516907</v>
      </c>
      <c r="L4" s="15">
        <v>737342</v>
      </c>
      <c r="M4" s="14">
        <v>890442</v>
      </c>
      <c r="N4" s="15">
        <v>901629</v>
      </c>
      <c r="O4" s="14">
        <v>1366316</v>
      </c>
      <c r="P4" s="15">
        <v>1127806</v>
      </c>
      <c r="Q4" s="14">
        <v>742611</v>
      </c>
      <c r="R4" s="15">
        <v>844168</v>
      </c>
      <c r="S4" s="14">
        <v>612444</v>
      </c>
      <c r="T4" s="15">
        <v>508103</v>
      </c>
      <c r="U4" s="14">
        <v>998666</v>
      </c>
      <c r="V4" s="15">
        <v>2944993</v>
      </c>
      <c r="W4" s="25" t="s">
        <v>366</v>
      </c>
      <c r="X4" s="14">
        <v>276081</v>
      </c>
      <c r="Y4" s="15">
        <v>290545</v>
      </c>
    </row>
    <row r="5" spans="1:25" s="6" customFormat="1" ht="10.5" thickBot="1">
      <c r="A5" s="9" t="s">
        <v>186</v>
      </c>
      <c r="B5" s="18" t="s">
        <v>61</v>
      </c>
      <c r="C5" s="14">
        <v>3019245</v>
      </c>
      <c r="D5" s="19">
        <v>3141181</v>
      </c>
      <c r="E5" s="14">
        <v>4380961</v>
      </c>
      <c r="F5" s="15">
        <v>4643688</v>
      </c>
      <c r="G5" s="14">
        <v>6367885</v>
      </c>
      <c r="H5" s="15">
        <v>8907419</v>
      </c>
      <c r="I5" s="14">
        <v>5704417</v>
      </c>
      <c r="J5" s="15">
        <v>9796151</v>
      </c>
      <c r="K5" s="14">
        <v>6904986</v>
      </c>
      <c r="L5" s="15">
        <v>6890257</v>
      </c>
      <c r="M5" s="14">
        <v>9360812</v>
      </c>
      <c r="N5" s="15">
        <v>13642769</v>
      </c>
      <c r="O5" s="14">
        <v>9796151</v>
      </c>
      <c r="P5" s="15">
        <v>13410165</v>
      </c>
      <c r="Q5" s="14">
        <v>12880942</v>
      </c>
      <c r="R5" s="15">
        <v>12121684</v>
      </c>
      <c r="S5" s="14">
        <v>13727570</v>
      </c>
      <c r="T5" s="15">
        <v>14030865</v>
      </c>
      <c r="U5" s="14">
        <v>14110362</v>
      </c>
      <c r="V5" s="15">
        <v>12707488</v>
      </c>
      <c r="W5" s="14">
        <v>15798674</v>
      </c>
      <c r="X5" s="14">
        <f>SUM(X6:X8)</f>
        <v>14197506</v>
      </c>
      <c r="Y5" s="15">
        <v>16756828</v>
      </c>
    </row>
    <row r="6" spans="1:25" s="6" customFormat="1" ht="9.75">
      <c r="A6" s="9" t="s">
        <v>187</v>
      </c>
      <c r="B6" s="13" t="s">
        <v>63</v>
      </c>
      <c r="C6" s="16" t="s">
        <v>125</v>
      </c>
      <c r="D6" s="20" t="s">
        <v>125</v>
      </c>
      <c r="E6" s="16" t="s">
        <v>125</v>
      </c>
      <c r="F6" s="20" t="s">
        <v>125</v>
      </c>
      <c r="G6" s="16" t="s">
        <v>125</v>
      </c>
      <c r="H6" s="20" t="s">
        <v>125</v>
      </c>
      <c r="I6" s="16" t="s">
        <v>125</v>
      </c>
      <c r="J6" s="20" t="s">
        <v>125</v>
      </c>
      <c r="K6" s="16" t="s">
        <v>125</v>
      </c>
      <c r="L6" s="20" t="s">
        <v>125</v>
      </c>
      <c r="M6" s="16" t="s">
        <v>125</v>
      </c>
      <c r="N6" s="20" t="s">
        <v>125</v>
      </c>
      <c r="O6" s="16" t="s">
        <v>125</v>
      </c>
      <c r="P6" s="15">
        <v>8860222</v>
      </c>
      <c r="Q6" s="14">
        <v>8124256</v>
      </c>
      <c r="R6" s="15">
        <v>6743698</v>
      </c>
      <c r="S6" s="14">
        <v>7280080</v>
      </c>
      <c r="T6" s="15">
        <v>7727692</v>
      </c>
      <c r="U6" s="14">
        <v>8059939</v>
      </c>
      <c r="V6" s="15">
        <v>6950111</v>
      </c>
      <c r="W6" s="14">
        <v>10438695</v>
      </c>
      <c r="X6" s="14">
        <v>9123148</v>
      </c>
      <c r="Y6" s="15">
        <v>9100632</v>
      </c>
    </row>
    <row r="7" spans="1:25" s="6" customFormat="1" ht="9.75">
      <c r="A7" s="9" t="s">
        <v>188</v>
      </c>
      <c r="B7" s="13" t="s">
        <v>64</v>
      </c>
      <c r="C7" s="16" t="s">
        <v>125</v>
      </c>
      <c r="D7" s="20" t="s">
        <v>125</v>
      </c>
      <c r="E7" s="16" t="s">
        <v>125</v>
      </c>
      <c r="F7" s="20" t="s">
        <v>125</v>
      </c>
      <c r="G7" s="16" t="s">
        <v>125</v>
      </c>
      <c r="H7" s="20" t="s">
        <v>125</v>
      </c>
      <c r="I7" s="16" t="s">
        <v>125</v>
      </c>
      <c r="J7" s="20" t="s">
        <v>125</v>
      </c>
      <c r="K7" s="16" t="s">
        <v>125</v>
      </c>
      <c r="L7" s="20" t="s">
        <v>125</v>
      </c>
      <c r="M7" s="16" t="s">
        <v>125</v>
      </c>
      <c r="N7" s="20" t="s">
        <v>125</v>
      </c>
      <c r="O7" s="16" t="s">
        <v>125</v>
      </c>
      <c r="P7" s="15">
        <v>658316</v>
      </c>
      <c r="Q7" s="14">
        <v>702996</v>
      </c>
      <c r="R7" s="15">
        <v>655410</v>
      </c>
      <c r="S7" s="14">
        <v>515138</v>
      </c>
      <c r="T7" s="15">
        <v>614547</v>
      </c>
      <c r="U7" s="14">
        <v>559550</v>
      </c>
      <c r="V7" s="15">
        <v>681790</v>
      </c>
      <c r="W7" s="14">
        <v>543925</v>
      </c>
      <c r="X7" s="14">
        <v>631166</v>
      </c>
      <c r="Y7" s="15">
        <v>517728</v>
      </c>
    </row>
    <row r="8" spans="1:25" s="6" customFormat="1" ht="9.75">
      <c r="A8" s="9" t="s">
        <v>189</v>
      </c>
      <c r="B8" s="13" t="s">
        <v>65</v>
      </c>
      <c r="C8" s="16" t="s">
        <v>125</v>
      </c>
      <c r="D8" s="20" t="s">
        <v>125</v>
      </c>
      <c r="E8" s="16" t="s">
        <v>125</v>
      </c>
      <c r="F8" s="20" t="s">
        <v>125</v>
      </c>
      <c r="G8" s="16" t="s">
        <v>125</v>
      </c>
      <c r="H8" s="20" t="s">
        <v>125</v>
      </c>
      <c r="I8" s="16" t="s">
        <v>125</v>
      </c>
      <c r="J8" s="20" t="s">
        <v>125</v>
      </c>
      <c r="K8" s="16" t="s">
        <v>125</v>
      </c>
      <c r="L8" s="20" t="s">
        <v>125</v>
      </c>
      <c r="M8" s="16" t="s">
        <v>125</v>
      </c>
      <c r="N8" s="20" t="s">
        <v>125</v>
      </c>
      <c r="O8" s="16" t="s">
        <v>125</v>
      </c>
      <c r="P8" s="15">
        <v>3891627</v>
      </c>
      <c r="Q8" s="14">
        <v>4053690</v>
      </c>
      <c r="R8" s="15">
        <v>4722576</v>
      </c>
      <c r="S8" s="14">
        <v>5932352</v>
      </c>
      <c r="T8" s="15">
        <v>5688626</v>
      </c>
      <c r="U8" s="14">
        <v>5490873</v>
      </c>
      <c r="V8" s="15">
        <v>5075587</v>
      </c>
      <c r="W8" s="14">
        <v>4816054</v>
      </c>
      <c r="X8" s="14">
        <v>4443192</v>
      </c>
      <c r="Y8" s="15">
        <v>7138468</v>
      </c>
    </row>
    <row r="9" spans="1:25" s="6" customFormat="1" ht="9.75">
      <c r="A9" s="6" t="s">
        <v>225</v>
      </c>
      <c r="B9" s="13" t="s">
        <v>80</v>
      </c>
      <c r="C9" s="14">
        <v>2494144</v>
      </c>
      <c r="D9" s="15">
        <v>2713708</v>
      </c>
      <c r="E9" s="14">
        <v>4016457</v>
      </c>
      <c r="F9" s="15">
        <v>4253119</v>
      </c>
      <c r="G9" s="14">
        <v>6008087</v>
      </c>
      <c r="H9" s="15">
        <v>8504932</v>
      </c>
      <c r="I9" s="14">
        <v>5394477</v>
      </c>
      <c r="J9" s="15">
        <v>9374646</v>
      </c>
      <c r="K9" s="14">
        <v>6516511</v>
      </c>
      <c r="L9" s="15">
        <v>6469215</v>
      </c>
      <c r="M9" s="14">
        <v>8880108</v>
      </c>
      <c r="N9" s="15">
        <v>12072324</v>
      </c>
      <c r="O9" s="14">
        <v>9374646</v>
      </c>
      <c r="P9" s="20" t="s">
        <v>125</v>
      </c>
      <c r="Q9" s="16" t="s">
        <v>125</v>
      </c>
      <c r="R9" s="20" t="s">
        <v>125</v>
      </c>
      <c r="S9" s="16" t="s">
        <v>125</v>
      </c>
      <c r="T9" s="20" t="s">
        <v>125</v>
      </c>
      <c r="U9" s="16" t="s">
        <v>125</v>
      </c>
      <c r="V9" s="20" t="s">
        <v>125</v>
      </c>
      <c r="W9" s="16" t="s">
        <v>125</v>
      </c>
      <c r="X9" s="16" t="s">
        <v>125</v>
      </c>
      <c r="Y9" s="20" t="s">
        <v>125</v>
      </c>
    </row>
    <row r="10" spans="1:25" s="6" customFormat="1" ht="9.75">
      <c r="A10" s="6" t="s">
        <v>226</v>
      </c>
      <c r="B10" s="13" t="s">
        <v>81</v>
      </c>
      <c r="C10" s="14"/>
      <c r="D10" s="15"/>
      <c r="E10" s="14"/>
      <c r="F10" s="15"/>
      <c r="G10" s="14"/>
      <c r="H10" s="15"/>
      <c r="I10" s="14"/>
      <c r="J10" s="15">
        <v>1954</v>
      </c>
      <c r="K10" s="14">
        <v>1966</v>
      </c>
      <c r="L10" s="15"/>
      <c r="M10" s="14"/>
      <c r="N10" s="15">
        <v>1117894</v>
      </c>
      <c r="O10" s="14">
        <v>1954</v>
      </c>
      <c r="P10" s="20" t="s">
        <v>125</v>
      </c>
      <c r="Q10" s="16" t="s">
        <v>125</v>
      </c>
      <c r="R10" s="20" t="s">
        <v>125</v>
      </c>
      <c r="S10" s="16" t="s">
        <v>125</v>
      </c>
      <c r="T10" s="20" t="s">
        <v>125</v>
      </c>
      <c r="U10" s="16" t="s">
        <v>125</v>
      </c>
      <c r="V10" s="20" t="s">
        <v>125</v>
      </c>
      <c r="W10" s="16" t="s">
        <v>125</v>
      </c>
      <c r="X10" s="16" t="s">
        <v>125</v>
      </c>
      <c r="Y10" s="20" t="s">
        <v>125</v>
      </c>
    </row>
    <row r="11" spans="1:25" s="6" customFormat="1" ht="9.75">
      <c r="A11" s="6" t="s">
        <v>227</v>
      </c>
      <c r="B11" s="13" t="s">
        <v>82</v>
      </c>
      <c r="C11" s="14">
        <v>525101</v>
      </c>
      <c r="D11" s="15">
        <v>427473</v>
      </c>
      <c r="E11" s="14">
        <v>364504</v>
      </c>
      <c r="F11" s="15">
        <v>390569</v>
      </c>
      <c r="G11" s="14">
        <v>359798</v>
      </c>
      <c r="H11" s="15">
        <v>402487</v>
      </c>
      <c r="I11" s="14">
        <v>309940</v>
      </c>
      <c r="J11" s="15">
        <v>419551</v>
      </c>
      <c r="K11" s="14">
        <v>386509</v>
      </c>
      <c r="L11" s="15">
        <v>421042</v>
      </c>
      <c r="M11" s="14">
        <v>480704</v>
      </c>
      <c r="N11" s="15">
        <v>452551</v>
      </c>
      <c r="O11" s="14">
        <v>419551</v>
      </c>
      <c r="P11" s="20" t="s">
        <v>125</v>
      </c>
      <c r="Q11" s="16" t="s">
        <v>125</v>
      </c>
      <c r="R11" s="20" t="s">
        <v>125</v>
      </c>
      <c r="S11" s="16" t="s">
        <v>125</v>
      </c>
      <c r="T11" s="20" t="s">
        <v>125</v>
      </c>
      <c r="U11" s="16" t="s">
        <v>125</v>
      </c>
      <c r="V11" s="20" t="s">
        <v>125</v>
      </c>
      <c r="W11" s="16" t="s">
        <v>125</v>
      </c>
      <c r="X11" s="16" t="s">
        <v>125</v>
      </c>
      <c r="Y11" s="20" t="s">
        <v>125</v>
      </c>
    </row>
    <row r="12" spans="1:25" s="6" customFormat="1" ht="9.75">
      <c r="A12" s="11" t="s">
        <v>191</v>
      </c>
      <c r="B12" s="13" t="s">
        <v>40</v>
      </c>
      <c r="C12" s="14">
        <v>119971</v>
      </c>
      <c r="D12" s="15">
        <v>49445</v>
      </c>
      <c r="E12" s="14">
        <v>123416</v>
      </c>
      <c r="F12" s="15">
        <v>139578</v>
      </c>
      <c r="G12" s="14">
        <v>161441</v>
      </c>
      <c r="H12" s="15">
        <v>53661</v>
      </c>
      <c r="I12" s="14">
        <v>62131</v>
      </c>
      <c r="J12" s="15">
        <v>71684</v>
      </c>
      <c r="K12" s="14">
        <v>61477</v>
      </c>
      <c r="L12" s="15">
        <v>45904</v>
      </c>
      <c r="M12" s="14">
        <v>75123</v>
      </c>
      <c r="N12" s="15">
        <v>87785</v>
      </c>
      <c r="O12" s="14">
        <v>71684</v>
      </c>
      <c r="P12" s="15">
        <v>56660</v>
      </c>
      <c r="Q12" s="14">
        <v>72432</v>
      </c>
      <c r="R12" s="15">
        <v>51940</v>
      </c>
      <c r="S12" s="14">
        <v>112400</v>
      </c>
      <c r="T12" s="15">
        <v>106674</v>
      </c>
      <c r="U12" s="14">
        <v>132587</v>
      </c>
      <c r="V12" s="15">
        <v>135182</v>
      </c>
      <c r="W12" s="14">
        <v>134832</v>
      </c>
      <c r="X12" s="14">
        <v>292922</v>
      </c>
      <c r="Y12" s="15">
        <v>379652</v>
      </c>
    </row>
    <row r="13" spans="1:25" s="6" customFormat="1" ht="9.75">
      <c r="A13" s="9" t="s">
        <v>192</v>
      </c>
      <c r="B13" s="13" t="s">
        <v>42</v>
      </c>
      <c r="C13" s="14">
        <v>27410671</v>
      </c>
      <c r="D13" s="15">
        <v>28344652</v>
      </c>
      <c r="E13" s="14">
        <v>29389041</v>
      </c>
      <c r="F13" s="15">
        <v>30907057</v>
      </c>
      <c r="G13" s="14">
        <v>32738033</v>
      </c>
      <c r="H13" s="15">
        <v>34136419</v>
      </c>
      <c r="I13" s="14">
        <v>35088891</v>
      </c>
      <c r="J13" s="15">
        <v>46247188</v>
      </c>
      <c r="K13" s="14">
        <v>48402943</v>
      </c>
      <c r="L13" s="15">
        <v>49079354</v>
      </c>
      <c r="M13" s="14">
        <v>50099527</v>
      </c>
      <c r="N13" s="15">
        <v>51266640</v>
      </c>
      <c r="O13" s="14">
        <v>46247188</v>
      </c>
      <c r="P13" s="15">
        <v>51326001</v>
      </c>
      <c r="Q13" s="14">
        <v>52433746</v>
      </c>
      <c r="R13" s="15">
        <v>53260652</v>
      </c>
      <c r="S13" s="14">
        <v>54245924</v>
      </c>
      <c r="T13" s="15">
        <v>55393764</v>
      </c>
      <c r="U13" s="14">
        <v>56664314</v>
      </c>
      <c r="V13" s="15">
        <v>56684484</v>
      </c>
      <c r="W13" s="14">
        <v>55871308</v>
      </c>
      <c r="X13" s="14">
        <v>56518126</v>
      </c>
      <c r="Y13" s="15">
        <v>55703480</v>
      </c>
    </row>
    <row r="14" spans="1:25" s="6" customFormat="1" ht="9.75">
      <c r="A14" s="12" t="s">
        <v>193</v>
      </c>
      <c r="B14" s="13" t="s">
        <v>43</v>
      </c>
      <c r="C14" s="14">
        <v>1579434</v>
      </c>
      <c r="D14" s="15">
        <v>1495445</v>
      </c>
      <c r="E14" s="14">
        <v>466315</v>
      </c>
      <c r="F14" s="15">
        <v>628332</v>
      </c>
      <c r="G14" s="14">
        <v>226125</v>
      </c>
      <c r="H14" s="15">
        <v>563369</v>
      </c>
      <c r="I14" s="14">
        <v>1007904</v>
      </c>
      <c r="J14" s="15">
        <v>366984</v>
      </c>
      <c r="K14" s="14">
        <v>493387</v>
      </c>
      <c r="L14" s="15">
        <v>510962</v>
      </c>
      <c r="M14" s="14">
        <v>561815</v>
      </c>
      <c r="N14" s="15">
        <v>408911</v>
      </c>
      <c r="O14" s="14">
        <v>366984</v>
      </c>
      <c r="P14" s="15">
        <v>560693</v>
      </c>
      <c r="Q14" s="14">
        <v>335661</v>
      </c>
      <c r="R14" s="15">
        <v>341511</v>
      </c>
      <c r="S14" s="14">
        <v>333286</v>
      </c>
      <c r="T14" s="15">
        <v>344921</v>
      </c>
      <c r="U14" s="14">
        <v>346178</v>
      </c>
      <c r="V14" s="15">
        <v>357652</v>
      </c>
      <c r="W14" s="14">
        <v>335489</v>
      </c>
      <c r="X14" s="14">
        <v>338412</v>
      </c>
      <c r="Y14" s="15">
        <v>383940</v>
      </c>
    </row>
    <row r="15" spans="1:25" s="6" customFormat="1" ht="9.75">
      <c r="A15" s="9" t="s">
        <v>194</v>
      </c>
      <c r="B15" s="13" t="s">
        <v>44</v>
      </c>
      <c r="C15" s="14">
        <v>187521</v>
      </c>
      <c r="D15" s="15">
        <v>184272</v>
      </c>
      <c r="E15" s="14">
        <v>214481</v>
      </c>
      <c r="F15" s="15">
        <v>228955</v>
      </c>
      <c r="G15" s="14">
        <v>224482</v>
      </c>
      <c r="H15" s="15">
        <v>218312</v>
      </c>
      <c r="I15" s="14">
        <v>214348</v>
      </c>
      <c r="J15" s="15">
        <v>485796</v>
      </c>
      <c r="K15" s="14">
        <v>483779</v>
      </c>
      <c r="L15" s="15">
        <v>476289</v>
      </c>
      <c r="M15" s="14">
        <v>449762</v>
      </c>
      <c r="N15" s="15">
        <v>475691</v>
      </c>
      <c r="O15" s="14">
        <v>485796</v>
      </c>
      <c r="P15" s="15">
        <v>451815</v>
      </c>
      <c r="Q15" s="14">
        <v>441154</v>
      </c>
      <c r="R15" s="15">
        <v>452435</v>
      </c>
      <c r="S15" s="14">
        <v>460659</v>
      </c>
      <c r="T15" s="15">
        <v>807830</v>
      </c>
      <c r="U15" s="14">
        <v>814843</v>
      </c>
      <c r="V15" s="15">
        <v>787556</v>
      </c>
      <c r="W15" s="14">
        <v>763585</v>
      </c>
      <c r="X15" s="14">
        <v>741526</v>
      </c>
      <c r="Y15" s="15">
        <v>713310</v>
      </c>
    </row>
    <row r="16" spans="1:25" s="6" customFormat="1" ht="9.75">
      <c r="A16" s="9" t="s">
        <v>195</v>
      </c>
      <c r="B16" s="13" t="s">
        <v>45</v>
      </c>
      <c r="C16" s="14">
        <v>354399</v>
      </c>
      <c r="D16" s="15">
        <v>357654</v>
      </c>
      <c r="E16" s="14">
        <v>367876</v>
      </c>
      <c r="F16" s="15">
        <v>387048</v>
      </c>
      <c r="G16" s="14">
        <v>390374</v>
      </c>
      <c r="H16" s="15">
        <v>392648</v>
      </c>
      <c r="I16" s="14">
        <v>405250</v>
      </c>
      <c r="J16" s="15">
        <v>516444</v>
      </c>
      <c r="K16" s="14">
        <v>531100</v>
      </c>
      <c r="L16" s="15">
        <v>545193</v>
      </c>
      <c r="M16" s="14">
        <v>524761</v>
      </c>
      <c r="N16" s="15">
        <v>548587</v>
      </c>
      <c r="O16" s="14">
        <v>516444</v>
      </c>
      <c r="P16" s="15">
        <v>543483</v>
      </c>
      <c r="Q16" s="14">
        <v>550925</v>
      </c>
      <c r="R16" s="15">
        <v>545896</v>
      </c>
      <c r="S16" s="14">
        <v>572320</v>
      </c>
      <c r="T16" s="15">
        <v>572372</v>
      </c>
      <c r="U16" s="14">
        <v>575071</v>
      </c>
      <c r="V16" s="15">
        <v>577604</v>
      </c>
      <c r="W16" s="14">
        <v>580352</v>
      </c>
      <c r="X16" s="14">
        <v>577898</v>
      </c>
      <c r="Y16" s="15">
        <v>507747</v>
      </c>
    </row>
    <row r="17" spans="1:25" s="6" customFormat="1" ht="9.75">
      <c r="A17" s="9" t="s">
        <v>196</v>
      </c>
      <c r="B17" s="13" t="s">
        <v>62</v>
      </c>
      <c r="C17" s="14">
        <v>0</v>
      </c>
      <c r="D17" s="15">
        <v>0</v>
      </c>
      <c r="E17" s="14">
        <v>0</v>
      </c>
      <c r="F17" s="15">
        <v>0</v>
      </c>
      <c r="G17" s="14">
        <v>0</v>
      </c>
      <c r="H17" s="15">
        <v>0</v>
      </c>
      <c r="I17" s="14">
        <v>0</v>
      </c>
      <c r="J17" s="15">
        <v>0</v>
      </c>
      <c r="K17" s="14">
        <v>0</v>
      </c>
      <c r="L17" s="15">
        <v>0</v>
      </c>
      <c r="M17" s="14">
        <v>0</v>
      </c>
      <c r="N17" s="15">
        <v>0</v>
      </c>
      <c r="O17" s="14">
        <v>0</v>
      </c>
      <c r="P17" s="15">
        <v>0</v>
      </c>
      <c r="Q17" s="14">
        <v>0</v>
      </c>
      <c r="R17" s="15">
        <v>0</v>
      </c>
      <c r="S17" s="14">
        <v>4000</v>
      </c>
      <c r="T17" s="15">
        <v>4000</v>
      </c>
      <c r="U17" s="14">
        <v>4000</v>
      </c>
      <c r="V17" s="15">
        <v>5332</v>
      </c>
      <c r="W17" s="14">
        <v>9822</v>
      </c>
      <c r="X17" s="14">
        <v>5333</v>
      </c>
      <c r="Y17" s="15">
        <v>5333</v>
      </c>
    </row>
    <row r="18" spans="1:25" s="6" customFormat="1" ht="9.75">
      <c r="A18" s="9" t="s">
        <v>197</v>
      </c>
      <c r="B18" s="13" t="s">
        <v>46</v>
      </c>
      <c r="C18" s="14">
        <v>2394</v>
      </c>
      <c r="D18" s="15">
        <v>1879</v>
      </c>
      <c r="E18" s="14">
        <v>973</v>
      </c>
      <c r="F18" s="15">
        <v>888</v>
      </c>
      <c r="G18" s="14">
        <v>682</v>
      </c>
      <c r="H18" s="15">
        <v>696</v>
      </c>
      <c r="I18" s="14">
        <v>607</v>
      </c>
      <c r="J18" s="15">
        <v>679</v>
      </c>
      <c r="K18" s="14">
        <v>455</v>
      </c>
      <c r="L18" s="15">
        <v>468</v>
      </c>
      <c r="M18" s="14">
        <v>434</v>
      </c>
      <c r="N18" s="15">
        <v>357</v>
      </c>
      <c r="O18" s="14">
        <v>679</v>
      </c>
      <c r="P18" s="15">
        <v>325</v>
      </c>
      <c r="Q18" s="14">
        <v>271</v>
      </c>
      <c r="R18" s="15">
        <v>181</v>
      </c>
      <c r="S18" s="14">
        <v>146</v>
      </c>
      <c r="T18" s="15">
        <v>71</v>
      </c>
      <c r="U18" s="14">
        <v>102</v>
      </c>
      <c r="V18" s="15">
        <v>103</v>
      </c>
      <c r="W18" s="14">
        <v>103</v>
      </c>
      <c r="X18" s="14">
        <v>110</v>
      </c>
      <c r="Y18" s="15">
        <v>139810</v>
      </c>
    </row>
    <row r="19" spans="1:25" s="6" customFormat="1" ht="9.75">
      <c r="A19" s="6" t="s">
        <v>230</v>
      </c>
      <c r="B19" s="13" t="s">
        <v>57</v>
      </c>
      <c r="C19" s="14">
        <v>0</v>
      </c>
      <c r="D19" s="15">
        <v>0</v>
      </c>
      <c r="E19" s="14">
        <v>0</v>
      </c>
      <c r="F19" s="15">
        <v>0</v>
      </c>
      <c r="G19" s="14">
        <v>0</v>
      </c>
      <c r="H19" s="15">
        <v>0</v>
      </c>
      <c r="I19" s="14">
        <v>1464933</v>
      </c>
      <c r="J19" s="15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5">
        <v>0</v>
      </c>
      <c r="Q19" s="14">
        <v>0</v>
      </c>
      <c r="R19" s="15">
        <v>0</v>
      </c>
      <c r="S19" s="14">
        <v>0</v>
      </c>
      <c r="T19" s="15">
        <v>0</v>
      </c>
      <c r="U19" s="14">
        <v>0</v>
      </c>
      <c r="V19" s="15">
        <v>0</v>
      </c>
      <c r="W19" s="14">
        <v>0</v>
      </c>
      <c r="X19" s="14">
        <v>0</v>
      </c>
      <c r="Y19" s="15"/>
    </row>
    <row r="20" spans="1:25" s="6" customFormat="1" ht="9.75">
      <c r="A20" s="6" t="s">
        <v>198</v>
      </c>
      <c r="B20" s="13" t="s">
        <v>47</v>
      </c>
      <c r="C20" s="14">
        <v>204514</v>
      </c>
      <c r="D20" s="15">
        <v>228238</v>
      </c>
      <c r="E20" s="14">
        <v>253293.86</v>
      </c>
      <c r="F20" s="15">
        <v>275453</v>
      </c>
      <c r="G20" s="14">
        <v>313362</v>
      </c>
      <c r="H20" s="15">
        <v>344404</v>
      </c>
      <c r="I20" s="14">
        <v>388203</v>
      </c>
      <c r="J20" s="15">
        <v>540262</v>
      </c>
      <c r="K20" s="14">
        <f>K21+K22</f>
        <v>585441</v>
      </c>
      <c r="L20" s="15">
        <f>550373+21727</f>
        <v>572100</v>
      </c>
      <c r="M20" s="14">
        <v>566314</v>
      </c>
      <c r="N20" s="15">
        <v>591782</v>
      </c>
      <c r="O20" s="14">
        <v>548442</v>
      </c>
      <c r="P20" s="15">
        <v>911762</v>
      </c>
      <c r="Q20" s="14">
        <v>899622</v>
      </c>
      <c r="R20" s="15">
        <v>959163</v>
      </c>
      <c r="S20" s="14">
        <v>1035624</v>
      </c>
      <c r="T20" s="15">
        <v>1059503</v>
      </c>
      <c r="U20" s="14">
        <v>1099648</v>
      </c>
      <c r="V20" s="15">
        <f>V21+V22</f>
        <v>1113812</v>
      </c>
      <c r="W20" s="14">
        <v>1164764</v>
      </c>
      <c r="X20" s="14">
        <f>X21+X22</f>
        <v>1139404</v>
      </c>
      <c r="Y20" s="15">
        <v>1223388</v>
      </c>
    </row>
    <row r="21" spans="1:25" s="6" customFormat="1" ht="9.75">
      <c r="A21" s="6" t="s">
        <v>199</v>
      </c>
      <c r="B21" s="13" t="s">
        <v>76</v>
      </c>
      <c r="C21" s="14">
        <v>0</v>
      </c>
      <c r="D21" s="15">
        <v>0</v>
      </c>
      <c r="E21" s="14">
        <v>0</v>
      </c>
      <c r="F21" s="15">
        <v>0</v>
      </c>
      <c r="G21" s="14">
        <v>0</v>
      </c>
      <c r="H21" s="15">
        <v>0</v>
      </c>
      <c r="I21" s="14">
        <v>0</v>
      </c>
      <c r="J21" s="15">
        <v>0</v>
      </c>
      <c r="K21" s="14">
        <v>0</v>
      </c>
      <c r="L21" s="15">
        <v>0</v>
      </c>
      <c r="M21" s="14">
        <v>0</v>
      </c>
      <c r="N21" s="15">
        <v>0</v>
      </c>
      <c r="O21" s="14">
        <v>0</v>
      </c>
      <c r="P21" s="15">
        <v>0</v>
      </c>
      <c r="Q21" s="14">
        <v>0</v>
      </c>
      <c r="R21" s="15">
        <v>0</v>
      </c>
      <c r="S21" s="14">
        <v>0</v>
      </c>
      <c r="T21" s="15">
        <v>18</v>
      </c>
      <c r="U21" s="14">
        <v>6976</v>
      </c>
      <c r="V21" s="15">
        <v>14978</v>
      </c>
      <c r="W21" s="14">
        <v>20468</v>
      </c>
      <c r="X21" s="14">
        <v>16196</v>
      </c>
      <c r="Y21" s="15">
        <v>28829</v>
      </c>
    </row>
    <row r="22" spans="1:25" s="6" customFormat="1" ht="9.75">
      <c r="A22" s="6" t="s">
        <v>200</v>
      </c>
      <c r="B22" s="13" t="s">
        <v>77</v>
      </c>
      <c r="C22" s="14">
        <v>204514</v>
      </c>
      <c r="D22" s="15">
        <v>228238</v>
      </c>
      <c r="E22" s="14">
        <v>253293.86</v>
      </c>
      <c r="F22" s="15">
        <v>275453</v>
      </c>
      <c r="G22" s="14">
        <v>313362</v>
      </c>
      <c r="H22" s="15">
        <v>344082</v>
      </c>
      <c r="I22" s="14">
        <v>388203</v>
      </c>
      <c r="J22" s="15">
        <v>540262</v>
      </c>
      <c r="K22" s="14">
        <f>565473+15473+4495</f>
        <v>585441</v>
      </c>
      <c r="L22" s="15">
        <f>550373+21727</f>
        <v>572100</v>
      </c>
      <c r="M22" s="14">
        <v>566314</v>
      </c>
      <c r="N22" s="15">
        <v>591782</v>
      </c>
      <c r="O22" s="14">
        <v>548442</v>
      </c>
      <c r="P22" s="15">
        <v>911762</v>
      </c>
      <c r="Q22" s="14">
        <v>899622</v>
      </c>
      <c r="R22" s="15">
        <v>959163</v>
      </c>
      <c r="S22" s="14">
        <v>1035624</v>
      </c>
      <c r="T22" s="15">
        <v>1059485</v>
      </c>
      <c r="U22" s="14">
        <v>1092672</v>
      </c>
      <c r="V22" s="15">
        <v>1098834</v>
      </c>
      <c r="W22" s="14">
        <v>1144296</v>
      </c>
      <c r="X22" s="14">
        <v>1123208</v>
      </c>
      <c r="Y22" s="15">
        <v>1194559</v>
      </c>
    </row>
    <row r="23" spans="1:25" s="6" customFormat="1" ht="10.5" thickBot="1">
      <c r="A23" s="6" t="s">
        <v>201</v>
      </c>
      <c r="B23" s="13" t="s">
        <v>48</v>
      </c>
      <c r="C23" s="14">
        <v>310506</v>
      </c>
      <c r="D23" s="15">
        <v>346612</v>
      </c>
      <c r="E23" s="14">
        <v>387825</v>
      </c>
      <c r="F23" s="15">
        <v>396547</v>
      </c>
      <c r="G23" s="14">
        <v>413926</v>
      </c>
      <c r="H23" s="15">
        <v>362208</v>
      </c>
      <c r="I23" s="14">
        <v>303417</v>
      </c>
      <c r="J23" s="15">
        <v>685996</v>
      </c>
      <c r="K23" s="14">
        <v>678086</v>
      </c>
      <c r="L23" s="15">
        <v>623778</v>
      </c>
      <c r="M23" s="14">
        <v>753081</v>
      </c>
      <c r="N23" s="15">
        <v>626440</v>
      </c>
      <c r="O23" s="14">
        <v>685996</v>
      </c>
      <c r="P23" s="15">
        <v>527124</v>
      </c>
      <c r="Q23" s="14">
        <v>499527</v>
      </c>
      <c r="R23" s="15">
        <v>400296</v>
      </c>
      <c r="S23" s="14">
        <v>676481</v>
      </c>
      <c r="T23" s="15">
        <v>473344</v>
      </c>
      <c r="U23" s="14">
        <v>526468</v>
      </c>
      <c r="V23" s="15">
        <v>722715</v>
      </c>
      <c r="W23" s="14">
        <v>484893</v>
      </c>
      <c r="X23" s="14">
        <v>463966</v>
      </c>
      <c r="Y23" s="15">
        <v>439361</v>
      </c>
    </row>
    <row r="24" spans="1:25" s="6" customFormat="1" ht="10.5" thickBot="1">
      <c r="A24" s="6" t="s">
        <v>202</v>
      </c>
      <c r="B24" s="21" t="s">
        <v>66</v>
      </c>
      <c r="C24" s="22">
        <f t="shared" ref="C24:V24" si="0">C3+C4+C5+C13+C14+C15+C16+C17+C18+C19+C20+C23+C12</f>
        <v>34886136</v>
      </c>
      <c r="D24" s="22">
        <f t="shared" si="0"/>
        <v>36466760</v>
      </c>
      <c r="E24" s="22">
        <f t="shared" si="0"/>
        <v>37304259.859999999</v>
      </c>
      <c r="F24" s="22">
        <f t="shared" si="0"/>
        <v>40003010</v>
      </c>
      <c r="G24" s="22">
        <f t="shared" si="0"/>
        <v>42025695</v>
      </c>
      <c r="H24" s="22">
        <f t="shared" si="0"/>
        <v>47041752</v>
      </c>
      <c r="I24" s="22">
        <f t="shared" si="0"/>
        <v>46581539</v>
      </c>
      <c r="J24" s="22">
        <f t="shared" si="0"/>
        <v>61160491</v>
      </c>
      <c r="K24" s="22">
        <f t="shared" si="0"/>
        <v>60439837</v>
      </c>
      <c r="L24" s="22">
        <f t="shared" si="0"/>
        <v>61858805</v>
      </c>
      <c r="M24" s="22">
        <f t="shared" si="0"/>
        <v>65062093</v>
      </c>
      <c r="N24" s="22">
        <f t="shared" si="0"/>
        <v>69515982</v>
      </c>
      <c r="O24" s="22">
        <f t="shared" si="0"/>
        <v>61168671</v>
      </c>
      <c r="P24" s="22">
        <f t="shared" si="0"/>
        <v>70355779</v>
      </c>
      <c r="Q24" s="22">
        <f t="shared" si="0"/>
        <v>70337259</v>
      </c>
      <c r="R24" s="22">
        <f t="shared" si="0"/>
        <v>71167223</v>
      </c>
      <c r="S24" s="22">
        <f t="shared" si="0"/>
        <v>73419887</v>
      </c>
      <c r="T24" s="22">
        <f t="shared" si="0"/>
        <v>74638883</v>
      </c>
      <c r="U24" s="22">
        <f t="shared" si="0"/>
        <v>77058388</v>
      </c>
      <c r="V24" s="22">
        <f t="shared" si="0"/>
        <v>76983674</v>
      </c>
      <c r="W24" s="22">
        <v>76735834</v>
      </c>
      <c r="X24" s="22">
        <f>X3+X4+X5+X12+X13+X14+X15+X16+X17+X18+X19+X20+X23</f>
        <v>76512233</v>
      </c>
      <c r="Y24" s="22">
        <f>Y3+Y4+Y5+Y12+Y13+Y14+Y15+Y16+Y17+Y18+Y19+Y20+Y23</f>
        <v>77671909</v>
      </c>
    </row>
    <row r="25" spans="1:25" s="6" customFormat="1" ht="10.5" thickBot="1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5" s="6" customFormat="1" ht="24" customHeight="1" thickBot="1">
      <c r="A26" s="6" t="s">
        <v>203</v>
      </c>
      <c r="B26" s="5" t="s">
        <v>67</v>
      </c>
      <c r="C26" s="5" t="s">
        <v>16</v>
      </c>
      <c r="D26" s="5" t="s">
        <v>19</v>
      </c>
      <c r="E26" s="5" t="s">
        <v>14</v>
      </c>
      <c r="F26" s="5" t="s">
        <v>13</v>
      </c>
      <c r="G26" s="5" t="s">
        <v>17</v>
      </c>
      <c r="H26" s="5" t="s">
        <v>18</v>
      </c>
      <c r="I26" s="5" t="s">
        <v>20</v>
      </c>
      <c r="J26" s="5" t="s">
        <v>22</v>
      </c>
      <c r="K26" s="5" t="s">
        <v>23</v>
      </c>
      <c r="L26" s="5" t="s">
        <v>24</v>
      </c>
      <c r="M26" s="5" t="s">
        <v>26</v>
      </c>
      <c r="N26" s="5" t="s">
        <v>27</v>
      </c>
      <c r="O26" s="5">
        <v>43101</v>
      </c>
      <c r="P26" s="5" t="s">
        <v>32</v>
      </c>
      <c r="Q26" s="5" t="s">
        <v>33</v>
      </c>
      <c r="R26" s="5" t="s">
        <v>34</v>
      </c>
      <c r="S26" s="5" t="s">
        <v>36</v>
      </c>
      <c r="T26" s="5" t="s">
        <v>38</v>
      </c>
      <c r="U26" s="5" t="str">
        <f>U2</f>
        <v xml:space="preserve">2 kw. 2019 </v>
      </c>
      <c r="V26" s="5" t="str">
        <f>V2</f>
        <v>3 kw. 2019</v>
      </c>
      <c r="W26" s="5" t="str">
        <f>W2</f>
        <v>4 kw. 2019</v>
      </c>
      <c r="X26" s="5" t="str">
        <f>X2</f>
        <v>1 kw. 2020</v>
      </c>
      <c r="Y26" s="5" t="s">
        <v>371</v>
      </c>
    </row>
    <row r="27" spans="1:25" s="6" customFormat="1" ht="9.75">
      <c r="A27" s="6" t="s">
        <v>204</v>
      </c>
      <c r="B27" s="13" t="s">
        <v>49</v>
      </c>
      <c r="C27" s="23">
        <v>1853647</v>
      </c>
      <c r="D27" s="20">
        <v>1600556</v>
      </c>
      <c r="E27" s="23">
        <v>662791</v>
      </c>
      <c r="F27" s="20">
        <v>1051028</v>
      </c>
      <c r="G27" s="23">
        <v>404220</v>
      </c>
      <c r="H27" s="20">
        <v>1016777</v>
      </c>
      <c r="I27" s="23">
        <v>1163129</v>
      </c>
      <c r="J27" s="20">
        <v>428640</v>
      </c>
      <c r="K27" s="23">
        <v>536952</v>
      </c>
      <c r="L27" s="20">
        <v>866687</v>
      </c>
      <c r="M27" s="23">
        <v>714507</v>
      </c>
      <c r="N27" s="20">
        <v>891645</v>
      </c>
      <c r="O27" s="23">
        <v>428640</v>
      </c>
      <c r="P27" s="20">
        <v>1012534</v>
      </c>
      <c r="Q27" s="23">
        <v>698325</v>
      </c>
      <c r="R27" s="20">
        <v>645909</v>
      </c>
      <c r="S27" s="23">
        <v>593327</v>
      </c>
      <c r="T27" s="20">
        <v>1028504</v>
      </c>
      <c r="U27" s="23">
        <v>1101123</v>
      </c>
      <c r="V27" s="20">
        <v>984187</v>
      </c>
      <c r="W27" s="23">
        <v>822543</v>
      </c>
      <c r="X27" s="14">
        <v>939965</v>
      </c>
      <c r="Y27" s="15">
        <v>967438</v>
      </c>
    </row>
    <row r="28" spans="1:25" s="6" customFormat="1" ht="9.75">
      <c r="A28" s="6" t="s">
        <v>205</v>
      </c>
      <c r="B28" s="13" t="s">
        <v>50</v>
      </c>
      <c r="C28" s="23">
        <v>27799851</v>
      </c>
      <c r="D28" s="20">
        <v>29774617</v>
      </c>
      <c r="E28" s="23">
        <v>31430616</v>
      </c>
      <c r="F28" s="20">
        <v>33663542</v>
      </c>
      <c r="G28" s="23">
        <v>35802241</v>
      </c>
      <c r="H28" s="20">
        <v>37989929</v>
      </c>
      <c r="I28" s="23">
        <v>37432228</v>
      </c>
      <c r="J28" s="20">
        <v>51368701</v>
      </c>
      <c r="K28" s="23">
        <f>50516894+23658</f>
        <v>50540552</v>
      </c>
      <c r="L28" s="20">
        <f>51688524+32046</f>
        <v>51720570</v>
      </c>
      <c r="M28" s="23">
        <v>54770517</v>
      </c>
      <c r="N28" s="20">
        <v>57657019</v>
      </c>
      <c r="O28" s="23">
        <v>51384128</v>
      </c>
      <c r="P28" s="20">
        <v>59074569</v>
      </c>
      <c r="Q28" s="23">
        <v>59645174</v>
      </c>
      <c r="R28" s="20">
        <v>60098796</v>
      </c>
      <c r="S28" s="23">
        <v>62435585</v>
      </c>
      <c r="T28" s="20">
        <v>62326563</v>
      </c>
      <c r="U28" s="23">
        <v>64885845</v>
      </c>
      <c r="V28" s="20">
        <v>64739421</v>
      </c>
      <c r="W28" s="23">
        <v>64999259</v>
      </c>
      <c r="X28" s="14">
        <v>64596016</v>
      </c>
      <c r="Y28" s="15">
        <v>65865441</v>
      </c>
    </row>
    <row r="29" spans="1:25" s="6" customFormat="1" ht="9.75">
      <c r="A29" s="6" t="s">
        <v>229</v>
      </c>
      <c r="B29" s="13" t="s">
        <v>60</v>
      </c>
      <c r="C29" s="23">
        <v>390026</v>
      </c>
      <c r="D29" s="20">
        <v>324028</v>
      </c>
      <c r="E29" s="23">
        <v>293282</v>
      </c>
      <c r="F29" s="20">
        <v>310180</v>
      </c>
      <c r="G29" s="23">
        <v>338986</v>
      </c>
      <c r="H29" s="20">
        <v>298896</v>
      </c>
      <c r="I29" s="23">
        <v>232566</v>
      </c>
      <c r="J29" s="20">
        <v>298314</v>
      </c>
      <c r="K29" s="23">
        <v>294142</v>
      </c>
      <c r="L29" s="20">
        <v>366491</v>
      </c>
      <c r="M29" s="23">
        <v>403995</v>
      </c>
      <c r="N29" s="20">
        <v>435878</v>
      </c>
      <c r="O29" s="23">
        <v>298314</v>
      </c>
      <c r="P29" s="20">
        <v>643457</v>
      </c>
      <c r="Q29" s="23">
        <v>445932</v>
      </c>
      <c r="R29" s="20">
        <v>514831</v>
      </c>
      <c r="S29" s="23">
        <v>416407</v>
      </c>
      <c r="T29" s="20">
        <v>470948</v>
      </c>
      <c r="U29" s="23">
        <v>482943</v>
      </c>
      <c r="V29" s="20">
        <v>520149</v>
      </c>
      <c r="W29" s="23">
        <v>436856</v>
      </c>
      <c r="X29" s="14">
        <v>431762</v>
      </c>
      <c r="Y29" s="15">
        <v>516362</v>
      </c>
    </row>
    <row r="30" spans="1:25" s="6" customFormat="1" ht="9.75">
      <c r="A30" s="6" t="s">
        <v>228</v>
      </c>
      <c r="B30" s="13" t="s">
        <v>82</v>
      </c>
      <c r="C30" s="23">
        <v>390026</v>
      </c>
      <c r="D30" s="20">
        <v>324028</v>
      </c>
      <c r="E30" s="23">
        <v>293282</v>
      </c>
      <c r="F30" s="20">
        <v>310180</v>
      </c>
      <c r="G30" s="23">
        <v>338986</v>
      </c>
      <c r="H30" s="20">
        <v>298896</v>
      </c>
      <c r="I30" s="23">
        <v>232566</v>
      </c>
      <c r="J30" s="20">
        <v>298314</v>
      </c>
      <c r="K30" s="23">
        <v>294142</v>
      </c>
      <c r="L30" s="20">
        <v>366491</v>
      </c>
      <c r="M30" s="23">
        <v>403995</v>
      </c>
      <c r="N30" s="20">
        <v>435878</v>
      </c>
      <c r="O30" s="23">
        <v>298314</v>
      </c>
      <c r="P30" s="20" t="s">
        <v>125</v>
      </c>
      <c r="Q30" s="23" t="s">
        <v>125</v>
      </c>
      <c r="R30" s="20" t="s">
        <v>125</v>
      </c>
      <c r="S30" s="23" t="s">
        <v>125</v>
      </c>
      <c r="T30" s="20" t="s">
        <v>125</v>
      </c>
      <c r="U30" s="23" t="s">
        <v>125</v>
      </c>
      <c r="V30" s="20" t="s">
        <v>125</v>
      </c>
      <c r="W30" s="23" t="s">
        <v>125</v>
      </c>
      <c r="X30" s="16" t="s">
        <v>125</v>
      </c>
      <c r="Y30" s="20" t="s">
        <v>125</v>
      </c>
    </row>
    <row r="31" spans="1:25" s="6" customFormat="1" ht="9.75">
      <c r="A31" s="6" t="s">
        <v>206</v>
      </c>
      <c r="B31" s="13" t="s">
        <v>64</v>
      </c>
      <c r="C31" s="23" t="s">
        <v>125</v>
      </c>
      <c r="D31" s="20" t="s">
        <v>125</v>
      </c>
      <c r="E31" s="23" t="s">
        <v>125</v>
      </c>
      <c r="F31" s="20" t="s">
        <v>125</v>
      </c>
      <c r="G31" s="23" t="s">
        <v>125</v>
      </c>
      <c r="H31" s="20" t="s">
        <v>125</v>
      </c>
      <c r="I31" s="23" t="s">
        <v>125</v>
      </c>
      <c r="J31" s="20" t="s">
        <v>125</v>
      </c>
      <c r="K31" s="23" t="s">
        <v>125</v>
      </c>
      <c r="L31" s="20" t="s">
        <v>125</v>
      </c>
      <c r="M31" s="23" t="s">
        <v>125</v>
      </c>
      <c r="N31" s="20" t="s">
        <v>125</v>
      </c>
      <c r="O31" s="23" t="s">
        <v>125</v>
      </c>
      <c r="P31" s="20">
        <v>643457</v>
      </c>
      <c r="Q31" s="23">
        <v>445932</v>
      </c>
      <c r="R31" s="20">
        <v>514831</v>
      </c>
      <c r="S31" s="23">
        <v>416407</v>
      </c>
      <c r="T31" s="20">
        <f>T29</f>
        <v>470948</v>
      </c>
      <c r="U31" s="23">
        <f>U29</f>
        <v>482943</v>
      </c>
      <c r="V31" s="20">
        <v>520149</v>
      </c>
      <c r="W31" s="23">
        <v>436856</v>
      </c>
      <c r="X31" s="14">
        <v>431762</v>
      </c>
      <c r="Y31" s="15">
        <v>516362</v>
      </c>
    </row>
    <row r="32" spans="1:25" s="6" customFormat="1" ht="9.75">
      <c r="A32" s="6" t="s">
        <v>207</v>
      </c>
      <c r="B32" s="13" t="s">
        <v>40</v>
      </c>
      <c r="C32" s="23">
        <v>0</v>
      </c>
      <c r="D32" s="20">
        <v>10887</v>
      </c>
      <c r="E32" s="23">
        <v>418</v>
      </c>
      <c r="F32" s="20">
        <v>0</v>
      </c>
      <c r="G32" s="23">
        <v>507</v>
      </c>
      <c r="H32" s="20">
        <v>0</v>
      </c>
      <c r="I32" s="23">
        <v>0</v>
      </c>
      <c r="J32" s="20">
        <v>6119</v>
      </c>
      <c r="K32" s="23">
        <v>12252</v>
      </c>
      <c r="L32" s="20">
        <v>8868</v>
      </c>
      <c r="M32" s="23">
        <v>4713</v>
      </c>
      <c r="N32" s="20">
        <v>5419</v>
      </c>
      <c r="O32" s="23">
        <v>6119</v>
      </c>
      <c r="P32" s="20">
        <v>10068</v>
      </c>
      <c r="Q32" s="23">
        <v>8756</v>
      </c>
      <c r="R32" s="20">
        <v>4064</v>
      </c>
      <c r="S32" s="23">
        <v>9381</v>
      </c>
      <c r="T32" s="20">
        <v>14714</v>
      </c>
      <c r="U32" s="23">
        <v>16134</v>
      </c>
      <c r="V32" s="20">
        <v>46356</v>
      </c>
      <c r="W32" s="23">
        <v>40676</v>
      </c>
      <c r="X32" s="14">
        <v>77545</v>
      </c>
      <c r="Y32" s="15">
        <v>89690</v>
      </c>
    </row>
    <row r="33" spans="1:25" s="6" customFormat="1" ht="9.75">
      <c r="A33" s="6" t="s">
        <v>208</v>
      </c>
      <c r="B33" s="13" t="s">
        <v>51</v>
      </c>
      <c r="C33" s="23">
        <v>9525</v>
      </c>
      <c r="D33" s="20">
        <v>14014</v>
      </c>
      <c r="E33" s="23">
        <v>9587</v>
      </c>
      <c r="F33" s="20">
        <v>10813</v>
      </c>
      <c r="G33" s="23">
        <v>15010</v>
      </c>
      <c r="H33" s="20">
        <v>11551</v>
      </c>
      <c r="I33" s="23">
        <v>12070</v>
      </c>
      <c r="J33" s="20">
        <v>286815</v>
      </c>
      <c r="K33" s="23">
        <v>268299</v>
      </c>
      <c r="L33" s="20">
        <v>186082</v>
      </c>
      <c r="M33" s="23">
        <v>122410</v>
      </c>
      <c r="N33" s="20">
        <v>90457</v>
      </c>
      <c r="O33" s="23">
        <v>286815</v>
      </c>
      <c r="P33" s="20">
        <v>183066</v>
      </c>
      <c r="Q33" s="23">
        <v>190562</v>
      </c>
      <c r="R33" s="20">
        <v>201236</v>
      </c>
      <c r="S33" s="23">
        <v>126199</v>
      </c>
      <c r="T33" s="20">
        <v>122703</v>
      </c>
      <c r="U33" s="23">
        <v>117120</v>
      </c>
      <c r="V33" s="20">
        <v>119716</v>
      </c>
      <c r="W33" s="23">
        <v>358869</v>
      </c>
      <c r="X33" s="14">
        <v>257105</v>
      </c>
      <c r="Y33" s="15">
        <v>402739</v>
      </c>
    </row>
    <row r="34" spans="1:25" s="6" customFormat="1" ht="9.75">
      <c r="A34" s="6" t="s">
        <v>209</v>
      </c>
      <c r="B34" s="13" t="s">
        <v>52</v>
      </c>
      <c r="C34" s="23">
        <v>786188</v>
      </c>
      <c r="D34" s="20">
        <v>670677</v>
      </c>
      <c r="E34" s="23">
        <v>716700</v>
      </c>
      <c r="F34" s="20">
        <v>535274</v>
      </c>
      <c r="G34" s="23">
        <v>894589</v>
      </c>
      <c r="H34" s="20">
        <v>738916</v>
      </c>
      <c r="I34" s="23">
        <v>674485</v>
      </c>
      <c r="J34" s="20">
        <v>1433301</v>
      </c>
      <c r="K34" s="23">
        <f>1271461+12345</f>
        <v>1283806</v>
      </c>
      <c r="L34" s="20">
        <f>1139811+15757</f>
        <v>1155568</v>
      </c>
      <c r="M34" s="23">
        <v>1251720</v>
      </c>
      <c r="N34" s="20">
        <v>1693915</v>
      </c>
      <c r="O34" s="23">
        <v>1433301</v>
      </c>
      <c r="P34" s="20">
        <v>1376938</v>
      </c>
      <c r="Q34" s="23">
        <v>1149084</v>
      </c>
      <c r="R34" s="20">
        <v>1300059</v>
      </c>
      <c r="S34" s="23">
        <v>1167111</v>
      </c>
      <c r="T34" s="20">
        <v>2095875</v>
      </c>
      <c r="U34" s="23">
        <v>1873102</v>
      </c>
      <c r="V34" s="20">
        <v>1824400</v>
      </c>
      <c r="W34" s="23">
        <v>1429676</v>
      </c>
      <c r="X34" s="14">
        <v>1572872</v>
      </c>
      <c r="Y34" s="15">
        <v>1503086</v>
      </c>
    </row>
    <row r="35" spans="1:25" s="6" customFormat="1" ht="9.75">
      <c r="B35" s="13" t="s">
        <v>372</v>
      </c>
      <c r="C35" s="23"/>
      <c r="D35" s="20"/>
      <c r="E35" s="23"/>
      <c r="F35" s="20"/>
      <c r="G35" s="23"/>
      <c r="H35" s="20"/>
      <c r="I35" s="23"/>
      <c r="J35" s="20"/>
      <c r="K35" s="23"/>
      <c r="L35" s="20"/>
      <c r="M35" s="23"/>
      <c r="N35" s="20"/>
      <c r="O35" s="23"/>
      <c r="P35" s="20"/>
      <c r="Q35" s="23"/>
      <c r="R35" s="20"/>
      <c r="S35" s="23"/>
      <c r="T35" s="20"/>
      <c r="U35" s="23"/>
      <c r="V35" s="20"/>
      <c r="W35" s="23"/>
      <c r="X35" s="14">
        <v>0</v>
      </c>
      <c r="Y35" s="15">
        <v>165120</v>
      </c>
    </row>
    <row r="36" spans="1:25" s="6" customFormat="1" ht="9.75">
      <c r="A36" s="6" t="s">
        <v>210</v>
      </c>
      <c r="B36" s="13" t="s">
        <v>53</v>
      </c>
      <c r="C36" s="23">
        <v>18633</v>
      </c>
      <c r="D36" s="20">
        <v>15666</v>
      </c>
      <c r="E36" s="23">
        <v>12806</v>
      </c>
      <c r="F36" s="20">
        <v>21776</v>
      </c>
      <c r="G36" s="23">
        <v>30811</v>
      </c>
      <c r="H36" s="20">
        <v>18876</v>
      </c>
      <c r="I36" s="23">
        <v>25793</v>
      </c>
      <c r="J36" s="20">
        <v>13945</v>
      </c>
      <c r="K36" s="23">
        <f>K37+K38</f>
        <v>66971</v>
      </c>
      <c r="L36" s="20">
        <f>L37+L38</f>
        <v>51815</v>
      </c>
      <c r="M36" s="23">
        <v>75803</v>
      </c>
      <c r="N36" s="20">
        <v>135690</v>
      </c>
      <c r="O36" s="23">
        <v>33517</v>
      </c>
      <c r="P36" s="20">
        <v>236190</v>
      </c>
      <c r="Q36" s="23">
        <v>147337</v>
      </c>
      <c r="R36" s="20">
        <f>R37+R38</f>
        <v>181506</v>
      </c>
      <c r="S36" s="23">
        <f t="shared" ref="S36:U36" si="1">S37+S38</f>
        <v>267861</v>
      </c>
      <c r="T36" s="20">
        <f t="shared" si="1"/>
        <v>88434</v>
      </c>
      <c r="U36" s="23">
        <f t="shared" si="1"/>
        <v>7733</v>
      </c>
      <c r="V36" s="20">
        <f>V37+V38</f>
        <v>41679</v>
      </c>
      <c r="W36" s="23">
        <v>94905</v>
      </c>
      <c r="X36" s="14">
        <f>X37+X38</f>
        <v>10167</v>
      </c>
      <c r="Y36" s="15">
        <v>1352</v>
      </c>
    </row>
    <row r="37" spans="1:25" s="6" customFormat="1" ht="9.75">
      <c r="A37" s="6" t="s">
        <v>211</v>
      </c>
      <c r="B37" s="13" t="s">
        <v>78</v>
      </c>
      <c r="C37" s="23">
        <v>18633</v>
      </c>
      <c r="D37" s="20">
        <v>15666</v>
      </c>
      <c r="E37" s="23">
        <v>12806</v>
      </c>
      <c r="F37" s="20">
        <v>21776</v>
      </c>
      <c r="G37" s="23">
        <v>30722</v>
      </c>
      <c r="H37" s="20">
        <v>18787</v>
      </c>
      <c r="I37" s="23">
        <v>25704</v>
      </c>
      <c r="J37" s="20">
        <v>13190</v>
      </c>
      <c r="K37" s="23">
        <f>45190+1224+19572</f>
        <v>65986</v>
      </c>
      <c r="L37" s="20">
        <f>29431+21169</f>
        <v>50600</v>
      </c>
      <c r="M37" s="23">
        <v>73529</v>
      </c>
      <c r="N37" s="20">
        <v>135204</v>
      </c>
      <c r="O37" s="23">
        <v>32762</v>
      </c>
      <c r="P37" s="20">
        <v>235694</v>
      </c>
      <c r="Q37" s="23">
        <v>146826</v>
      </c>
      <c r="R37" s="20">
        <v>180980</v>
      </c>
      <c r="S37" s="23">
        <v>267429</v>
      </c>
      <c r="T37" s="20">
        <f>106545-18552</f>
        <v>87993</v>
      </c>
      <c r="U37" s="23">
        <v>7284</v>
      </c>
      <c r="V37" s="20">
        <v>41220</v>
      </c>
      <c r="W37" s="23">
        <v>94404</v>
      </c>
      <c r="X37" s="14">
        <v>9658</v>
      </c>
      <c r="Y37" s="15">
        <v>834</v>
      </c>
    </row>
    <row r="38" spans="1:25" s="6" customFormat="1" ht="9.75">
      <c r="A38" s="6" t="s">
        <v>212</v>
      </c>
      <c r="B38" s="13" t="s">
        <v>79</v>
      </c>
      <c r="C38" s="23">
        <v>0</v>
      </c>
      <c r="D38" s="20">
        <v>0</v>
      </c>
      <c r="E38" s="23">
        <v>0</v>
      </c>
      <c r="F38" s="20">
        <v>0</v>
      </c>
      <c r="G38" s="23">
        <v>89</v>
      </c>
      <c r="H38" s="20">
        <v>89</v>
      </c>
      <c r="I38" s="23">
        <v>89</v>
      </c>
      <c r="J38" s="20">
        <v>755</v>
      </c>
      <c r="K38" s="23">
        <v>985</v>
      </c>
      <c r="L38" s="20">
        <v>1215</v>
      </c>
      <c r="M38" s="23">
        <v>2274</v>
      </c>
      <c r="N38" s="20">
        <v>486</v>
      </c>
      <c r="O38" s="23">
        <v>755</v>
      </c>
      <c r="P38" s="20">
        <v>496</v>
      </c>
      <c r="Q38" s="23">
        <v>511</v>
      </c>
      <c r="R38" s="20">
        <v>526</v>
      </c>
      <c r="S38" s="23">
        <v>432</v>
      </c>
      <c r="T38" s="20">
        <v>441</v>
      </c>
      <c r="U38" s="23">
        <v>449</v>
      </c>
      <c r="V38" s="20">
        <v>459</v>
      </c>
      <c r="W38" s="23">
        <v>501</v>
      </c>
      <c r="X38" s="14">
        <v>509</v>
      </c>
      <c r="Y38" s="15">
        <v>518</v>
      </c>
    </row>
    <row r="39" spans="1:25" s="6" customFormat="1" ht="10.5" thickBot="1">
      <c r="A39" s="6" t="s">
        <v>213</v>
      </c>
      <c r="B39" s="13" t="s">
        <v>54</v>
      </c>
      <c r="C39" s="23">
        <v>706264</v>
      </c>
      <c r="D39" s="20">
        <v>711094</v>
      </c>
      <c r="E39" s="23">
        <v>707724</v>
      </c>
      <c r="F39" s="20">
        <v>896298</v>
      </c>
      <c r="G39" s="23">
        <v>937739</v>
      </c>
      <c r="H39" s="20">
        <v>1165450</v>
      </c>
      <c r="I39" s="23">
        <v>1163660</v>
      </c>
      <c r="J39" s="20">
        <v>1164794</v>
      </c>
      <c r="K39" s="23">
        <v>1160970</v>
      </c>
      <c r="L39" s="20">
        <v>1160811</v>
      </c>
      <c r="M39" s="23">
        <v>1169760</v>
      </c>
      <c r="N39" s="20">
        <v>1914976</v>
      </c>
      <c r="O39" s="23">
        <v>1164794</v>
      </c>
      <c r="P39" s="20">
        <v>1925334</v>
      </c>
      <c r="Q39" s="23">
        <v>1918988</v>
      </c>
      <c r="R39" s="20">
        <v>1926110</v>
      </c>
      <c r="S39" s="23">
        <v>1918093</v>
      </c>
      <c r="T39" s="20">
        <v>1931830</v>
      </c>
      <c r="U39" s="23">
        <v>1920387</v>
      </c>
      <c r="V39" s="20">
        <v>1928437</v>
      </c>
      <c r="W39" s="23">
        <v>1793985</v>
      </c>
      <c r="X39" s="14">
        <v>1804489</v>
      </c>
      <c r="Y39" s="15">
        <v>1793330</v>
      </c>
    </row>
    <row r="40" spans="1:25" s="6" customFormat="1" ht="10.5" thickBot="1">
      <c r="A40" s="6" t="s">
        <v>214</v>
      </c>
      <c r="B40" s="21" t="s">
        <v>55</v>
      </c>
      <c r="C40" s="24">
        <f t="shared" ref="C40:T40" si="2">C27+C28+C32+C33+C34+C36+C39+C29</f>
        <v>31564134</v>
      </c>
      <c r="D40" s="24">
        <f t="shared" si="2"/>
        <v>33121539</v>
      </c>
      <c r="E40" s="24">
        <f t="shared" si="2"/>
        <v>33833924</v>
      </c>
      <c r="F40" s="24">
        <f t="shared" si="2"/>
        <v>36488911</v>
      </c>
      <c r="G40" s="24">
        <f t="shared" si="2"/>
        <v>38424103</v>
      </c>
      <c r="H40" s="24">
        <f t="shared" si="2"/>
        <v>41240395</v>
      </c>
      <c r="I40" s="24">
        <f t="shared" si="2"/>
        <v>40703931</v>
      </c>
      <c r="J40" s="24">
        <f t="shared" si="2"/>
        <v>55000629</v>
      </c>
      <c r="K40" s="24">
        <f t="shared" si="2"/>
        <v>54163944</v>
      </c>
      <c r="L40" s="24">
        <f t="shared" si="2"/>
        <v>55516892</v>
      </c>
      <c r="M40" s="24">
        <f t="shared" si="2"/>
        <v>58513425</v>
      </c>
      <c r="N40" s="24">
        <f t="shared" si="2"/>
        <v>62824999</v>
      </c>
      <c r="O40" s="24">
        <f t="shared" si="2"/>
        <v>55035628</v>
      </c>
      <c r="P40" s="24">
        <f t="shared" si="2"/>
        <v>64462156</v>
      </c>
      <c r="Q40" s="24">
        <f t="shared" si="2"/>
        <v>64204158</v>
      </c>
      <c r="R40" s="24">
        <f t="shared" si="2"/>
        <v>64872511</v>
      </c>
      <c r="S40" s="24">
        <f t="shared" si="2"/>
        <v>66933964</v>
      </c>
      <c r="T40" s="24">
        <f t="shared" si="2"/>
        <v>68079571</v>
      </c>
      <c r="U40" s="24">
        <f>U27+U28+U32+U33+U34+U36+U39+U29</f>
        <v>70404387</v>
      </c>
      <c r="V40" s="24">
        <f>V27+V28+V32+V33+V34+V36+V39+V29</f>
        <v>70204345</v>
      </c>
      <c r="W40" s="24">
        <v>69976769</v>
      </c>
      <c r="X40" s="22">
        <f>X27+X28+X29+X32+X33+X34+X36+X39</f>
        <v>69689921</v>
      </c>
      <c r="Y40" s="24">
        <f>Y27+Y28+Y29+Y32+Y33+Y34+Y36+Y39+Y35</f>
        <v>71304558</v>
      </c>
    </row>
    <row r="41" spans="1:25" s="6" customFormat="1" ht="9.75">
      <c r="A41" s="6" t="s">
        <v>215</v>
      </c>
      <c r="B41" s="13" t="s">
        <v>68</v>
      </c>
      <c r="C41" s="23">
        <v>725216</v>
      </c>
      <c r="D41" s="20">
        <v>726812</v>
      </c>
      <c r="E41" s="23">
        <v>727076</v>
      </c>
      <c r="F41" s="20">
        <v>727075</v>
      </c>
      <c r="G41" s="23">
        <v>727075</v>
      </c>
      <c r="H41" s="20">
        <v>1292577</v>
      </c>
      <c r="I41" s="23">
        <v>1292577</v>
      </c>
      <c r="J41" s="20">
        <v>1292578</v>
      </c>
      <c r="K41" s="23">
        <v>1292578</v>
      </c>
      <c r="L41" s="20">
        <v>1292578</v>
      </c>
      <c r="M41" s="23">
        <v>1292578</v>
      </c>
      <c r="N41" s="20">
        <v>1292636</v>
      </c>
      <c r="O41" s="23">
        <v>1292578</v>
      </c>
      <c r="P41" s="20">
        <v>1292788</v>
      </c>
      <c r="Q41" s="23">
        <v>1304587</v>
      </c>
      <c r="R41" s="20">
        <v>1305187</v>
      </c>
      <c r="S41" s="23">
        <v>1305540</v>
      </c>
      <c r="T41" s="20">
        <v>1305540</v>
      </c>
      <c r="U41" s="23">
        <v>1305540</v>
      </c>
      <c r="V41" s="20">
        <v>1305540</v>
      </c>
      <c r="W41" s="23">
        <v>1305540</v>
      </c>
      <c r="X41" s="14">
        <v>1305540</v>
      </c>
      <c r="Y41" s="15">
        <v>1305540</v>
      </c>
    </row>
    <row r="42" spans="1:25" s="6" customFormat="1" ht="9.75">
      <c r="A42" s="6" t="s">
        <v>216</v>
      </c>
      <c r="B42" s="13" t="s">
        <v>69</v>
      </c>
      <c r="C42" s="23">
        <v>1934025</v>
      </c>
      <c r="D42" s="20">
        <v>2278384</v>
      </c>
      <c r="E42" s="23">
        <v>2279758</v>
      </c>
      <c r="F42" s="20">
        <v>2279843</v>
      </c>
      <c r="G42" s="23">
        <v>2591258</v>
      </c>
      <c r="H42" s="20">
        <v>4172467</v>
      </c>
      <c r="I42" s="23">
        <v>4172359</v>
      </c>
      <c r="J42" s="20">
        <v>4185843</v>
      </c>
      <c r="K42" s="23">
        <v>4185843</v>
      </c>
      <c r="L42" s="20">
        <v>4819745</v>
      </c>
      <c r="M42" s="23">
        <v>4820048</v>
      </c>
      <c r="N42" s="20">
        <v>4820048</v>
      </c>
      <c r="O42" s="23">
        <v>4185843</v>
      </c>
      <c r="P42" s="20">
        <v>4820837</v>
      </c>
      <c r="Q42" s="23">
        <v>5385004</v>
      </c>
      <c r="R42" s="20">
        <v>5385004</v>
      </c>
      <c r="S42" s="23">
        <v>5386828</v>
      </c>
      <c r="T42" s="20">
        <v>5386828</v>
      </c>
      <c r="U42" s="23">
        <v>5393358</v>
      </c>
      <c r="V42" s="20">
        <v>5393358</v>
      </c>
      <c r="W42" s="23">
        <v>5393358</v>
      </c>
      <c r="X42" s="14">
        <v>5393358</v>
      </c>
      <c r="Y42" s="15">
        <v>5399627</v>
      </c>
    </row>
    <row r="43" spans="1:25" s="6" customFormat="1" ht="9.75">
      <c r="A43" s="6" t="s">
        <v>217</v>
      </c>
      <c r="B43" s="13" t="s">
        <v>70</v>
      </c>
      <c r="C43" s="23">
        <v>34018</v>
      </c>
      <c r="D43" s="20">
        <v>-22724</v>
      </c>
      <c r="E43" s="23">
        <v>8989</v>
      </c>
      <c r="F43" s="20">
        <v>15215</v>
      </c>
      <c r="G43" s="23">
        <v>22606</v>
      </c>
      <c r="H43" s="20">
        <v>-3280</v>
      </c>
      <c r="I43" s="23">
        <v>-13874</v>
      </c>
      <c r="J43" s="20">
        <v>-71615</v>
      </c>
      <c r="K43" s="23">
        <v>-44281</v>
      </c>
      <c r="L43" s="20">
        <v>-31339</v>
      </c>
      <c r="M43" s="23">
        <v>3566</v>
      </c>
      <c r="N43" s="20">
        <v>13944</v>
      </c>
      <c r="O43" s="23">
        <v>-71615</v>
      </c>
      <c r="P43" s="20">
        <v>90245</v>
      </c>
      <c r="Q43" s="23">
        <v>64448</v>
      </c>
      <c r="R43" s="20">
        <v>47113</v>
      </c>
      <c r="S43" s="23">
        <v>52164</v>
      </c>
      <c r="T43" s="20">
        <v>3425</v>
      </c>
      <c r="U43" s="23">
        <v>62090</v>
      </c>
      <c r="V43" s="20">
        <v>72928</v>
      </c>
      <c r="W43" s="23">
        <v>76404</v>
      </c>
      <c r="X43" s="14">
        <v>67952</v>
      </c>
      <c r="Y43" s="15">
        <v>220693</v>
      </c>
    </row>
    <row r="44" spans="1:25" s="6" customFormat="1" ht="9.75">
      <c r="A44" s="6" t="s">
        <v>218</v>
      </c>
      <c r="B44" s="13" t="s">
        <v>71</v>
      </c>
      <c r="C44" s="23">
        <v>184917</v>
      </c>
      <c r="D44" s="20">
        <v>185762</v>
      </c>
      <c r="E44" s="23">
        <v>186671</v>
      </c>
      <c r="F44" s="20">
        <v>184735</v>
      </c>
      <c r="G44" s="23">
        <v>184735</v>
      </c>
      <c r="H44" s="20">
        <v>183803</v>
      </c>
      <c r="I44" s="23">
        <v>183803</v>
      </c>
      <c r="J44" s="20">
        <v>183957</v>
      </c>
      <c r="K44" s="23">
        <v>183957</v>
      </c>
      <c r="L44" s="20">
        <v>183824</v>
      </c>
      <c r="M44" s="23">
        <v>183882</v>
      </c>
      <c r="N44" s="20">
        <v>183824</v>
      </c>
      <c r="O44" s="23">
        <v>183957</v>
      </c>
      <c r="P44" s="20">
        <v>186318</v>
      </c>
      <c r="Q44" s="23">
        <v>172839</v>
      </c>
      <c r="R44" s="20">
        <v>174429</v>
      </c>
      <c r="S44" s="23">
        <v>171629</v>
      </c>
      <c r="T44" s="20">
        <v>171629</v>
      </c>
      <c r="U44" s="23">
        <v>171629</v>
      </c>
      <c r="V44" s="20">
        <v>171629</v>
      </c>
      <c r="W44" s="23">
        <v>166850</v>
      </c>
      <c r="X44" s="14">
        <v>166850</v>
      </c>
      <c r="Y44" s="15">
        <v>166850</v>
      </c>
    </row>
    <row r="45" spans="1:25" s="6" customFormat="1" ht="9.75">
      <c r="A45" s="6" t="s">
        <v>219</v>
      </c>
      <c r="B45" s="13" t="s">
        <v>72</v>
      </c>
      <c r="C45" s="23">
        <v>0</v>
      </c>
      <c r="D45" s="20">
        <v>0</v>
      </c>
      <c r="E45" s="23">
        <v>0</v>
      </c>
      <c r="F45" s="20">
        <v>0</v>
      </c>
      <c r="G45" s="23">
        <v>0</v>
      </c>
      <c r="H45" s="20">
        <v>0</v>
      </c>
      <c r="I45" s="23">
        <v>16</v>
      </c>
      <c r="J45" s="20">
        <v>-22</v>
      </c>
      <c r="K45" s="23">
        <v>50</v>
      </c>
      <c r="L45" s="20">
        <v>55</v>
      </c>
      <c r="M45" s="23">
        <v>3</v>
      </c>
      <c r="N45" s="20">
        <v>594</v>
      </c>
      <c r="O45" s="23">
        <v>-22</v>
      </c>
      <c r="P45" s="20">
        <v>-21</v>
      </c>
      <c r="Q45" s="23">
        <v>-230</v>
      </c>
      <c r="R45" s="20">
        <v>-6</v>
      </c>
      <c r="S45" s="23">
        <v>-202</v>
      </c>
      <c r="T45" s="20">
        <v>38</v>
      </c>
      <c r="U45" s="23">
        <v>109</v>
      </c>
      <c r="V45" s="20">
        <v>-341</v>
      </c>
      <c r="W45" s="23">
        <v>605</v>
      </c>
      <c r="X45" s="14">
        <v>-627</v>
      </c>
      <c r="Y45" s="15">
        <v>-158</v>
      </c>
    </row>
    <row r="46" spans="1:25" s="6" customFormat="1" ht="9.75">
      <c r="A46" s="6" t="s">
        <v>220</v>
      </c>
      <c r="B46" s="13" t="s">
        <v>73</v>
      </c>
      <c r="C46" s="23">
        <v>337522</v>
      </c>
      <c r="D46" s="20">
        <v>-3608</v>
      </c>
      <c r="E46" s="23">
        <v>-3641</v>
      </c>
      <c r="F46" s="20">
        <v>-3657</v>
      </c>
      <c r="G46" s="23">
        <v>-5424</v>
      </c>
      <c r="H46" s="20">
        <v>-7085</v>
      </c>
      <c r="I46" s="23">
        <v>-7085</v>
      </c>
      <c r="J46" s="20">
        <v>-7085</v>
      </c>
      <c r="K46" s="23">
        <f>611193-19572+2977</f>
        <v>594598</v>
      </c>
      <c r="L46" s="20">
        <f>-59035-26819</f>
        <v>-85854</v>
      </c>
      <c r="M46" s="23">
        <v>-92579</v>
      </c>
      <c r="N46" s="20">
        <v>-92579</v>
      </c>
      <c r="O46" s="23">
        <v>-33904</v>
      </c>
      <c r="P46" s="20">
        <v>-651267</v>
      </c>
      <c r="Q46" s="23">
        <v>-1147840</v>
      </c>
      <c r="R46" s="20">
        <v>-1148125</v>
      </c>
      <c r="S46" s="23">
        <v>-1143409</v>
      </c>
      <c r="T46" s="20">
        <v>-430189</v>
      </c>
      <c r="U46" s="23">
        <v>-436524</v>
      </c>
      <c r="V46" s="20">
        <v>-436524</v>
      </c>
      <c r="W46" s="23">
        <v>-436524</v>
      </c>
      <c r="X46" s="14">
        <v>-183996</v>
      </c>
      <c r="Y46" s="15">
        <v>-211834</v>
      </c>
    </row>
    <row r="47" spans="1:25" s="6" customFormat="1" ht="9.75">
      <c r="A47" s="6" t="s">
        <v>221</v>
      </c>
      <c r="B47" s="13" t="s">
        <v>74</v>
      </c>
      <c r="C47" s="23">
        <v>91224</v>
      </c>
      <c r="D47" s="20">
        <v>179035</v>
      </c>
      <c r="E47" s="23">
        <v>270022</v>
      </c>
      <c r="F47" s="20">
        <v>309648</v>
      </c>
      <c r="G47" s="23">
        <v>80227</v>
      </c>
      <c r="H47" s="20">
        <v>161888</v>
      </c>
      <c r="I47" s="23">
        <v>248827</v>
      </c>
      <c r="J47" s="20">
        <v>575227</v>
      </c>
      <c r="K47" s="23">
        <f>82361-20236</f>
        <v>62125</v>
      </c>
      <c r="L47" s="20">
        <f>182311-20426</f>
        <v>161885</v>
      </c>
      <c r="M47" s="23">
        <v>340061</v>
      </c>
      <c r="N47" s="20">
        <v>471194</v>
      </c>
      <c r="O47" s="23">
        <v>575227</v>
      </c>
      <c r="P47" s="20">
        <v>154460</v>
      </c>
      <c r="Q47" s="23">
        <v>354293</v>
      </c>
      <c r="R47" s="20">
        <v>531110</v>
      </c>
      <c r="S47" s="23">
        <v>713373</v>
      </c>
      <c r="T47" s="20">
        <v>122041</v>
      </c>
      <c r="U47" s="23">
        <v>157799</v>
      </c>
      <c r="V47" s="20">
        <v>272739</v>
      </c>
      <c r="W47" s="23">
        <v>252832</v>
      </c>
      <c r="X47" s="14">
        <v>73235</v>
      </c>
      <c r="Y47" s="15">
        <v>-513367</v>
      </c>
    </row>
    <row r="48" spans="1:25" s="6" customFormat="1" ht="10.5" thickBot="1">
      <c r="A48" s="6" t="s">
        <v>222</v>
      </c>
      <c r="B48" s="13" t="s">
        <v>75</v>
      </c>
      <c r="C48" s="23">
        <v>15080</v>
      </c>
      <c r="D48" s="20">
        <v>1560</v>
      </c>
      <c r="E48" s="23">
        <v>1461</v>
      </c>
      <c r="F48" s="20">
        <v>1240</v>
      </c>
      <c r="G48" s="23">
        <v>1114.5291504909401</v>
      </c>
      <c r="H48" s="20">
        <v>987</v>
      </c>
      <c r="I48" s="23">
        <v>985</v>
      </c>
      <c r="J48" s="20">
        <v>979</v>
      </c>
      <c r="K48" s="23">
        <v>1023</v>
      </c>
      <c r="L48" s="20">
        <v>1019</v>
      </c>
      <c r="M48" s="23">
        <v>1109</v>
      </c>
      <c r="N48" s="20">
        <v>1322</v>
      </c>
      <c r="O48" s="23">
        <v>979</v>
      </c>
      <c r="P48" s="20">
        <v>263</v>
      </c>
      <c r="Q48" s="23">
        <v>0</v>
      </c>
      <c r="R48" s="20">
        <v>0</v>
      </c>
      <c r="S48" s="23">
        <v>0</v>
      </c>
      <c r="T48" s="20">
        <v>0</v>
      </c>
      <c r="U48" s="23">
        <v>0</v>
      </c>
      <c r="V48" s="20">
        <v>0</v>
      </c>
      <c r="W48" s="23">
        <v>0</v>
      </c>
      <c r="X48" s="14">
        <v>0</v>
      </c>
      <c r="Y48" s="15">
        <v>0</v>
      </c>
    </row>
    <row r="49" spans="1:25" s="6" customFormat="1" ht="10.5" thickBot="1">
      <c r="A49" s="6" t="s">
        <v>223</v>
      </c>
      <c r="B49" s="21" t="s">
        <v>56</v>
      </c>
      <c r="C49" s="24">
        <f t="shared" ref="C49:L49" si="3">SUM(C41:C48)</f>
        <v>3322002</v>
      </c>
      <c r="D49" s="24">
        <f t="shared" si="3"/>
        <v>3345221</v>
      </c>
      <c r="E49" s="24">
        <f t="shared" si="3"/>
        <v>3470336</v>
      </c>
      <c r="F49" s="24">
        <f t="shared" si="3"/>
        <v>3514099</v>
      </c>
      <c r="G49" s="24">
        <f t="shared" si="3"/>
        <v>3601591.5291504911</v>
      </c>
      <c r="H49" s="24">
        <f t="shared" si="3"/>
        <v>5801357</v>
      </c>
      <c r="I49" s="24">
        <f t="shared" si="3"/>
        <v>5877608</v>
      </c>
      <c r="J49" s="24">
        <f t="shared" si="3"/>
        <v>6159862</v>
      </c>
      <c r="K49" s="24">
        <f t="shared" si="3"/>
        <v>6275893</v>
      </c>
      <c r="L49" s="24">
        <f t="shared" si="3"/>
        <v>6341913</v>
      </c>
      <c r="M49" s="24">
        <f>SUM(M41:M48)</f>
        <v>6548668</v>
      </c>
      <c r="N49" s="24">
        <f t="shared" ref="N49:V49" si="4">SUM(N41:N48)</f>
        <v>6690983</v>
      </c>
      <c r="O49" s="24">
        <f t="shared" si="4"/>
        <v>6133043</v>
      </c>
      <c r="P49" s="24">
        <f t="shared" si="4"/>
        <v>5893623</v>
      </c>
      <c r="Q49" s="24">
        <f t="shared" si="4"/>
        <v>6133101</v>
      </c>
      <c r="R49" s="24">
        <f t="shared" si="4"/>
        <v>6294712</v>
      </c>
      <c r="S49" s="24">
        <f t="shared" si="4"/>
        <v>6485923</v>
      </c>
      <c r="T49" s="24">
        <f t="shared" si="4"/>
        <v>6559312</v>
      </c>
      <c r="U49" s="24">
        <f t="shared" si="4"/>
        <v>6654001</v>
      </c>
      <c r="V49" s="24">
        <f t="shared" si="4"/>
        <v>6779329</v>
      </c>
      <c r="W49" s="24">
        <v>6759065</v>
      </c>
      <c r="X49" s="22">
        <f>X41+X42+X43+X44+X45+X46+X47</f>
        <v>6822312</v>
      </c>
      <c r="Y49" s="24">
        <f>Y41+Y42+Y43+Y44+Y45+Y46+Y47</f>
        <v>6367351</v>
      </c>
    </row>
    <row r="50" spans="1:25" s="6" customFormat="1" ht="10.5" thickBot="1">
      <c r="A50" s="6" t="s">
        <v>224</v>
      </c>
      <c r="B50" s="21" t="s">
        <v>59</v>
      </c>
      <c r="C50" s="24">
        <f t="shared" ref="C50:V50" si="5">C49+C40</f>
        <v>34886136</v>
      </c>
      <c r="D50" s="24">
        <f t="shared" si="5"/>
        <v>36466760</v>
      </c>
      <c r="E50" s="24">
        <f t="shared" si="5"/>
        <v>37304260</v>
      </c>
      <c r="F50" s="24">
        <f t="shared" si="5"/>
        <v>40003010</v>
      </c>
      <c r="G50" s="24">
        <f t="shared" si="5"/>
        <v>42025694.529150493</v>
      </c>
      <c r="H50" s="24">
        <f t="shared" si="5"/>
        <v>47041752</v>
      </c>
      <c r="I50" s="24">
        <f t="shared" si="5"/>
        <v>46581539</v>
      </c>
      <c r="J50" s="24">
        <f t="shared" si="5"/>
        <v>61160491</v>
      </c>
      <c r="K50" s="24">
        <f t="shared" si="5"/>
        <v>60439837</v>
      </c>
      <c r="L50" s="24">
        <f t="shared" si="5"/>
        <v>61858805</v>
      </c>
      <c r="M50" s="24">
        <f t="shared" si="5"/>
        <v>65062093</v>
      </c>
      <c r="N50" s="24">
        <f t="shared" si="5"/>
        <v>69515982</v>
      </c>
      <c r="O50" s="24">
        <f t="shared" si="5"/>
        <v>61168671</v>
      </c>
      <c r="P50" s="24">
        <f t="shared" si="5"/>
        <v>70355779</v>
      </c>
      <c r="Q50" s="24">
        <f t="shared" si="5"/>
        <v>70337259</v>
      </c>
      <c r="R50" s="24">
        <f t="shared" si="5"/>
        <v>71167223</v>
      </c>
      <c r="S50" s="24">
        <f t="shared" si="5"/>
        <v>73419887</v>
      </c>
      <c r="T50" s="24">
        <f t="shared" si="5"/>
        <v>74638883</v>
      </c>
      <c r="U50" s="24">
        <f t="shared" si="5"/>
        <v>77058388</v>
      </c>
      <c r="V50" s="24">
        <f t="shared" si="5"/>
        <v>76983674</v>
      </c>
      <c r="W50" s="24">
        <v>76735834</v>
      </c>
      <c r="X50" s="22">
        <f>X40+X49</f>
        <v>76512233</v>
      </c>
      <c r="Y50" s="24">
        <f>Y40+Y49</f>
        <v>77671909</v>
      </c>
    </row>
    <row r="51" spans="1:25" ht="19.5">
      <c r="W51" s="26" t="s">
        <v>358</v>
      </c>
    </row>
    <row r="52" spans="1:25" ht="117">
      <c r="W52" s="26" t="s">
        <v>362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1F60C-3F6D-4E8F-BD5D-23B423855344}">
  <sheetPr>
    <tabColor rgb="FFFF9966"/>
  </sheetPr>
  <dimension ref="A1:AC40"/>
  <sheetViews>
    <sheetView topLeftCell="A22" zoomScale="214" zoomScaleNormal="214" workbookViewId="0">
      <selection activeCell="X21" sqref="X21"/>
    </sheetView>
  </sheetViews>
  <sheetFormatPr defaultColWidth="9.33203125" defaultRowHeight="9.75"/>
  <cols>
    <col min="1" max="1" width="9.33203125" style="6"/>
    <col min="2" max="2" width="42.83203125" style="6" customWidth="1"/>
    <col min="3" max="13" width="13" style="6" customWidth="1"/>
    <col min="14" max="14" width="13" style="30" customWidth="1"/>
    <col min="15" max="16" width="13" style="6" customWidth="1"/>
    <col min="17" max="23" width="13" style="30" customWidth="1"/>
    <col min="24" max="24" width="13" style="6" customWidth="1"/>
    <col min="25" max="25" width="9.33203125" style="33"/>
    <col min="26" max="16384" width="9.33203125" style="6"/>
  </cols>
  <sheetData>
    <row r="1" spans="1:29" ht="10.5" thickBot="1">
      <c r="Q1" s="6"/>
      <c r="R1" s="6"/>
      <c r="S1" s="6"/>
      <c r="T1" s="6"/>
      <c r="U1" s="6"/>
      <c r="V1" s="6"/>
      <c r="W1" s="6"/>
      <c r="Y1" s="6"/>
    </row>
    <row r="2" spans="1:29" ht="18.75" thickBot="1">
      <c r="B2" s="5"/>
      <c r="C2" s="5" t="s">
        <v>16</v>
      </c>
      <c r="D2" s="5" t="s">
        <v>19</v>
      </c>
      <c r="E2" s="5" t="s">
        <v>14</v>
      </c>
      <c r="F2" s="5" t="s">
        <v>13</v>
      </c>
      <c r="G2" s="5" t="s">
        <v>17</v>
      </c>
      <c r="H2" s="5" t="s">
        <v>18</v>
      </c>
      <c r="I2" s="5" t="s">
        <v>20</v>
      </c>
      <c r="J2" s="5" t="s">
        <v>22</v>
      </c>
      <c r="K2" s="5" t="s">
        <v>23</v>
      </c>
      <c r="L2" s="5" t="s">
        <v>24</v>
      </c>
      <c r="M2" s="5" t="s">
        <v>26</v>
      </c>
      <c r="N2" s="5" t="s">
        <v>27</v>
      </c>
      <c r="O2" s="5" t="s">
        <v>32</v>
      </c>
      <c r="P2" s="5" t="s">
        <v>33</v>
      </c>
      <c r="Q2" s="5" t="s">
        <v>34</v>
      </c>
      <c r="R2" s="5" t="s">
        <v>36</v>
      </c>
      <c r="S2" s="5" t="s">
        <v>368</v>
      </c>
      <c r="T2" s="5" t="s">
        <v>39</v>
      </c>
      <c r="U2" s="5" t="s">
        <v>370</v>
      </c>
      <c r="V2" s="5" t="s">
        <v>359</v>
      </c>
      <c r="W2" s="5" t="s">
        <v>364</v>
      </c>
      <c r="X2" s="5" t="s">
        <v>371</v>
      </c>
      <c r="Y2" s="6"/>
    </row>
    <row r="3" spans="1:29">
      <c r="A3" s="6" t="s">
        <v>231</v>
      </c>
      <c r="B3" s="31" t="s">
        <v>0</v>
      </c>
      <c r="C3" s="32">
        <v>556125</v>
      </c>
      <c r="D3" s="33">
        <v>596336</v>
      </c>
      <c r="E3" s="32">
        <v>614421</v>
      </c>
      <c r="F3" s="33">
        <v>632338</v>
      </c>
      <c r="G3" s="32">
        <v>578002</v>
      </c>
      <c r="H3" s="33">
        <v>614131</v>
      </c>
      <c r="I3" s="32">
        <v>655890</v>
      </c>
      <c r="J3" s="33">
        <v>795858</v>
      </c>
      <c r="K3" s="32">
        <v>867326</v>
      </c>
      <c r="L3" s="33">
        <v>892704</v>
      </c>
      <c r="M3" s="32">
        <v>903610</v>
      </c>
      <c r="N3" s="33">
        <v>937491</v>
      </c>
      <c r="O3" s="32">
        <v>912897</v>
      </c>
      <c r="P3" s="33">
        <v>939599</v>
      </c>
      <c r="Q3" s="32">
        <v>957980</v>
      </c>
      <c r="R3" s="33">
        <v>982068</v>
      </c>
      <c r="S3" s="27">
        <v>986612</v>
      </c>
      <c r="T3" s="33">
        <f>Odsetki!T4</f>
        <v>1010218</v>
      </c>
      <c r="U3" s="32">
        <f>Odsetki!U4</f>
        <v>984425</v>
      </c>
      <c r="V3" s="33">
        <v>3905769</v>
      </c>
      <c r="W3" s="27">
        <v>937091</v>
      </c>
      <c r="X3" s="33">
        <v>821385</v>
      </c>
      <c r="Y3" s="17"/>
      <c r="AC3" s="17"/>
    </row>
    <row r="4" spans="1:29">
      <c r="A4" s="6" t="s">
        <v>232</v>
      </c>
      <c r="B4" s="31" t="s">
        <v>28</v>
      </c>
      <c r="C4" s="32" t="s">
        <v>125</v>
      </c>
      <c r="D4" s="33" t="s">
        <v>125</v>
      </c>
      <c r="E4" s="32" t="s">
        <v>125</v>
      </c>
      <c r="F4" s="33" t="s">
        <v>125</v>
      </c>
      <c r="G4" s="32" t="s">
        <v>125</v>
      </c>
      <c r="H4" s="33" t="s">
        <v>125</v>
      </c>
      <c r="I4" s="32" t="s">
        <v>125</v>
      </c>
      <c r="J4" s="33" t="s">
        <v>125</v>
      </c>
      <c r="K4" s="32" t="s">
        <v>125</v>
      </c>
      <c r="L4" s="33" t="s">
        <v>125</v>
      </c>
      <c r="M4" s="32" t="s">
        <v>125</v>
      </c>
      <c r="N4" s="33" t="s">
        <v>125</v>
      </c>
      <c r="O4" s="32">
        <v>35078</v>
      </c>
      <c r="P4" s="33">
        <v>52175</v>
      </c>
      <c r="Q4" s="32">
        <v>38463</v>
      </c>
      <c r="R4" s="33">
        <v>38112</v>
      </c>
      <c r="S4" s="27">
        <v>33474</v>
      </c>
      <c r="T4" s="33">
        <f>Odsetki!T22</f>
        <v>35442</v>
      </c>
      <c r="U4" s="32">
        <f>Odsetki!U22</f>
        <v>44164</v>
      </c>
      <c r="V4" s="33">
        <v>153525</v>
      </c>
      <c r="W4" s="27">
        <v>22486</v>
      </c>
      <c r="X4" s="33">
        <v>38304</v>
      </c>
      <c r="Y4" s="17"/>
      <c r="AC4" s="17"/>
    </row>
    <row r="5" spans="1:29">
      <c r="A5" s="6" t="s">
        <v>233</v>
      </c>
      <c r="B5" s="31" t="s">
        <v>1</v>
      </c>
      <c r="C5" s="32">
        <v>-211821</v>
      </c>
      <c r="D5" s="33">
        <v>-222926</v>
      </c>
      <c r="E5" s="32">
        <v>-230697</v>
      </c>
      <c r="F5" s="33">
        <v>-232763</v>
      </c>
      <c r="G5" s="32">
        <v>-165508</v>
      </c>
      <c r="H5" s="33">
        <v>-169958</v>
      </c>
      <c r="I5" s="32">
        <v>-165380</v>
      </c>
      <c r="J5" s="33">
        <v>-196986</v>
      </c>
      <c r="K5" s="32">
        <v>-204313</v>
      </c>
      <c r="L5" s="33">
        <v>-170049</v>
      </c>
      <c r="M5" s="32">
        <v>-175482</v>
      </c>
      <c r="N5" s="33">
        <v>-195146</v>
      </c>
      <c r="O5" s="32">
        <v>-210323</v>
      </c>
      <c r="P5" s="33">
        <v>-228486</v>
      </c>
      <c r="Q5" s="32">
        <v>-213747</v>
      </c>
      <c r="R5" s="33">
        <v>-219292</v>
      </c>
      <c r="S5" s="27">
        <v>-216279</v>
      </c>
      <c r="T5" s="33">
        <v>-217172</v>
      </c>
      <c r="U5" s="32">
        <v>-226328</v>
      </c>
      <c r="V5" s="33">
        <v>-877846</v>
      </c>
      <c r="W5" s="27">
        <v>-183553</v>
      </c>
      <c r="X5" s="33">
        <v>-137708</v>
      </c>
      <c r="Y5" s="17"/>
      <c r="AC5" s="17"/>
    </row>
    <row r="6" spans="1:29">
      <c r="A6" s="6" t="s">
        <v>234</v>
      </c>
      <c r="B6" s="34" t="s">
        <v>2</v>
      </c>
      <c r="C6" s="35">
        <f t="shared" ref="C6:R6" si="0">SUM(C3:C5)</f>
        <v>344304</v>
      </c>
      <c r="D6" s="35">
        <f t="shared" si="0"/>
        <v>373410</v>
      </c>
      <c r="E6" s="35">
        <f t="shared" si="0"/>
        <v>383724</v>
      </c>
      <c r="F6" s="35">
        <f t="shared" si="0"/>
        <v>399575</v>
      </c>
      <c r="G6" s="35">
        <f t="shared" si="0"/>
        <v>412494</v>
      </c>
      <c r="H6" s="35">
        <f t="shared" si="0"/>
        <v>444173</v>
      </c>
      <c r="I6" s="35">
        <f t="shared" si="0"/>
        <v>490510</v>
      </c>
      <c r="J6" s="35">
        <f t="shared" si="0"/>
        <v>598872</v>
      </c>
      <c r="K6" s="35">
        <f t="shared" si="0"/>
        <v>663013</v>
      </c>
      <c r="L6" s="35">
        <f t="shared" si="0"/>
        <v>722655</v>
      </c>
      <c r="M6" s="35">
        <f t="shared" si="0"/>
        <v>728128</v>
      </c>
      <c r="N6" s="35">
        <f t="shared" si="0"/>
        <v>742345</v>
      </c>
      <c r="O6" s="35">
        <f t="shared" si="0"/>
        <v>737652</v>
      </c>
      <c r="P6" s="35">
        <f t="shared" si="0"/>
        <v>763288</v>
      </c>
      <c r="Q6" s="35">
        <f t="shared" si="0"/>
        <v>782696</v>
      </c>
      <c r="R6" s="35">
        <f t="shared" si="0"/>
        <v>800888</v>
      </c>
      <c r="S6" s="28">
        <v>803807</v>
      </c>
      <c r="T6" s="35">
        <f>SUM(T3:T5)</f>
        <v>828488</v>
      </c>
      <c r="U6" s="38">
        <f>SUM(U3:U5)</f>
        <v>802261</v>
      </c>
      <c r="V6" s="35">
        <v>3181448</v>
      </c>
      <c r="W6" s="28">
        <f>SUM(W3:W5)</f>
        <v>776024</v>
      </c>
      <c r="X6" s="28">
        <f>SUM(X3:X5)</f>
        <v>721981</v>
      </c>
      <c r="Y6" s="17"/>
      <c r="AC6" s="17"/>
    </row>
    <row r="7" spans="1:29">
      <c r="A7" s="6" t="s">
        <v>235</v>
      </c>
      <c r="B7" s="36" t="s">
        <v>4</v>
      </c>
      <c r="C7" s="32">
        <v>135582</v>
      </c>
      <c r="D7" s="33">
        <v>124811</v>
      </c>
      <c r="E7" s="32">
        <v>144977</v>
      </c>
      <c r="F7" s="33">
        <v>140360</v>
      </c>
      <c r="G7" s="32">
        <v>137970</v>
      </c>
      <c r="H7" s="33">
        <v>137134</v>
      </c>
      <c r="I7" s="32">
        <v>135490</v>
      </c>
      <c r="J7" s="33">
        <v>180107</v>
      </c>
      <c r="K7" s="32">
        <v>189088</v>
      </c>
      <c r="L7" s="33">
        <v>203275</v>
      </c>
      <c r="M7" s="32">
        <v>201424</v>
      </c>
      <c r="N7" s="33">
        <v>211816</v>
      </c>
      <c r="O7" s="32">
        <v>264369</v>
      </c>
      <c r="P7" s="33">
        <v>265023</v>
      </c>
      <c r="Q7" s="32">
        <v>283467</v>
      </c>
      <c r="R7" s="33">
        <v>286609</v>
      </c>
      <c r="S7" s="27">
        <v>266948</v>
      </c>
      <c r="T7" s="33">
        <v>286372</v>
      </c>
      <c r="U7" s="32">
        <v>304500</v>
      </c>
      <c r="V7" s="33">
        <v>1165568</v>
      </c>
      <c r="W7" s="27">
        <v>271570</v>
      </c>
      <c r="X7" s="33">
        <v>294250</v>
      </c>
      <c r="Y7" s="17"/>
      <c r="AC7" s="17"/>
    </row>
    <row r="8" spans="1:29">
      <c r="A8" s="6" t="s">
        <v>236</v>
      </c>
      <c r="B8" s="36" t="s">
        <v>5</v>
      </c>
      <c r="C8" s="32">
        <v>-42799</v>
      </c>
      <c r="D8" s="33">
        <v>-54485</v>
      </c>
      <c r="E8" s="32">
        <v>-55868</v>
      </c>
      <c r="F8" s="33">
        <v>-60910</v>
      </c>
      <c r="G8" s="32">
        <v>-50709</v>
      </c>
      <c r="H8" s="33">
        <v>-60976</v>
      </c>
      <c r="I8" s="32">
        <v>-59329</v>
      </c>
      <c r="J8" s="33">
        <v>-88553</v>
      </c>
      <c r="K8" s="32">
        <v>-78059</v>
      </c>
      <c r="L8" s="33">
        <v>-91077</v>
      </c>
      <c r="M8" s="32">
        <v>-104094</v>
      </c>
      <c r="N8" s="33">
        <v>-101622</v>
      </c>
      <c r="O8" s="32">
        <v>-87495</v>
      </c>
      <c r="P8" s="33">
        <v>-94428</v>
      </c>
      <c r="Q8" s="32">
        <v>-104905</v>
      </c>
      <c r="R8" s="33">
        <v>-102641</v>
      </c>
      <c r="S8" s="27">
        <v>-97084</v>
      </c>
      <c r="T8" s="33">
        <v>-127451</v>
      </c>
      <c r="U8" s="32">
        <v>-131965</v>
      </c>
      <c r="V8" s="33">
        <v>-498994</v>
      </c>
      <c r="W8" s="27">
        <v>-134176</v>
      </c>
      <c r="X8" s="33">
        <v>-139666</v>
      </c>
      <c r="Y8" s="17"/>
      <c r="AC8" s="17"/>
    </row>
    <row r="9" spans="1:29">
      <c r="A9" s="6" t="s">
        <v>237</v>
      </c>
      <c r="B9" s="34" t="s">
        <v>25</v>
      </c>
      <c r="C9" s="35">
        <f t="shared" ref="C9:R9" si="1">SUM(C7:C8)</f>
        <v>92783</v>
      </c>
      <c r="D9" s="35">
        <f t="shared" si="1"/>
        <v>70326</v>
      </c>
      <c r="E9" s="35">
        <f t="shared" si="1"/>
        <v>89109</v>
      </c>
      <c r="F9" s="35">
        <f t="shared" si="1"/>
        <v>79450</v>
      </c>
      <c r="G9" s="35">
        <f t="shared" si="1"/>
        <v>87261</v>
      </c>
      <c r="H9" s="35">
        <f t="shared" si="1"/>
        <v>76158</v>
      </c>
      <c r="I9" s="35">
        <f t="shared" si="1"/>
        <v>76161</v>
      </c>
      <c r="J9" s="35">
        <f t="shared" si="1"/>
        <v>91554</v>
      </c>
      <c r="K9" s="35">
        <f t="shared" si="1"/>
        <v>111029</v>
      </c>
      <c r="L9" s="35">
        <f t="shared" si="1"/>
        <v>112198</v>
      </c>
      <c r="M9" s="35">
        <f t="shared" si="1"/>
        <v>97330</v>
      </c>
      <c r="N9" s="35">
        <f t="shared" si="1"/>
        <v>110194</v>
      </c>
      <c r="O9" s="35">
        <f t="shared" si="1"/>
        <v>176874</v>
      </c>
      <c r="P9" s="35">
        <f t="shared" si="1"/>
        <v>170595</v>
      </c>
      <c r="Q9" s="35">
        <f t="shared" si="1"/>
        <v>178562</v>
      </c>
      <c r="R9" s="35">
        <f t="shared" si="1"/>
        <v>183968</v>
      </c>
      <c r="S9" s="28">
        <v>169864</v>
      </c>
      <c r="T9" s="35">
        <f>SUM(T7:T8)</f>
        <v>158921</v>
      </c>
      <c r="U9" s="38">
        <v>172535</v>
      </c>
      <c r="V9" s="35">
        <v>666574</v>
      </c>
      <c r="W9" s="28">
        <f>SUM(W7:W8)</f>
        <v>137394</v>
      </c>
      <c r="X9" s="28">
        <f>SUM(X7:X8)</f>
        <v>154584</v>
      </c>
      <c r="Y9" s="17"/>
      <c r="AC9" s="17"/>
    </row>
    <row r="10" spans="1:29">
      <c r="A10" s="6" t="s">
        <v>238</v>
      </c>
      <c r="B10" s="36" t="s">
        <v>3</v>
      </c>
      <c r="C10" s="32">
        <v>0</v>
      </c>
      <c r="D10" s="33">
        <v>42</v>
      </c>
      <c r="E10" s="32">
        <v>22</v>
      </c>
      <c r="F10" s="33">
        <v>10</v>
      </c>
      <c r="G10" s="32">
        <v>0</v>
      </c>
      <c r="H10" s="33">
        <v>34</v>
      </c>
      <c r="I10" s="32">
        <v>17</v>
      </c>
      <c r="J10" s="33">
        <v>17</v>
      </c>
      <c r="K10" s="32">
        <v>0</v>
      </c>
      <c r="L10" s="33">
        <v>2</v>
      </c>
      <c r="M10" s="32">
        <v>25</v>
      </c>
      <c r="N10" s="33">
        <v>4</v>
      </c>
      <c r="O10" s="32">
        <v>0</v>
      </c>
      <c r="P10" s="33">
        <v>94</v>
      </c>
      <c r="Q10" s="32">
        <v>49</v>
      </c>
      <c r="R10" s="33">
        <v>132</v>
      </c>
      <c r="S10" s="27">
        <v>0</v>
      </c>
      <c r="T10" s="33">
        <v>173</v>
      </c>
      <c r="U10" s="32">
        <v>84</v>
      </c>
      <c r="V10" s="33">
        <v>344</v>
      </c>
      <c r="W10" s="27">
        <v>114</v>
      </c>
      <c r="X10" s="33">
        <v>107</v>
      </c>
      <c r="Y10" s="17"/>
      <c r="AC10" s="17"/>
    </row>
    <row r="11" spans="1:29" ht="29.25">
      <c r="A11" s="6" t="s">
        <v>239</v>
      </c>
      <c r="B11" s="36" t="s">
        <v>37</v>
      </c>
      <c r="C11" s="32">
        <v>64392</v>
      </c>
      <c r="D11" s="33">
        <v>71424</v>
      </c>
      <c r="E11" s="32">
        <v>58030</v>
      </c>
      <c r="F11" s="33">
        <v>74833</v>
      </c>
      <c r="G11" s="32">
        <v>58317</v>
      </c>
      <c r="H11" s="33">
        <v>72819</v>
      </c>
      <c r="I11" s="32">
        <v>78177</v>
      </c>
      <c r="J11" s="33">
        <v>111196</v>
      </c>
      <c r="K11" s="32">
        <v>65561</v>
      </c>
      <c r="L11" s="33">
        <v>90085</v>
      </c>
      <c r="M11" s="32">
        <v>88864</v>
      </c>
      <c r="N11" s="33">
        <v>93323</v>
      </c>
      <c r="O11" s="32">
        <v>9990</v>
      </c>
      <c r="P11" s="33">
        <v>43028</v>
      </c>
      <c r="Q11" s="32">
        <v>28712</v>
      </c>
      <c r="R11" s="33">
        <v>15954</v>
      </c>
      <c r="S11" s="27">
        <v>22686</v>
      </c>
      <c r="T11" s="33">
        <v>10580</v>
      </c>
      <c r="U11" s="32">
        <v>14863</v>
      </c>
      <c r="V11" s="33">
        <v>102010</v>
      </c>
      <c r="W11" s="27">
        <v>1339</v>
      </c>
      <c r="X11" s="33">
        <v>15004</v>
      </c>
      <c r="Y11" s="17"/>
      <c r="AC11" s="17"/>
    </row>
    <row r="12" spans="1:29" ht="19.5">
      <c r="A12" s="6" t="s">
        <v>255</v>
      </c>
      <c r="B12" s="36" t="s">
        <v>6</v>
      </c>
      <c r="C12" s="32">
        <v>4848</v>
      </c>
      <c r="D12" s="33">
        <v>-503</v>
      </c>
      <c r="E12" s="32">
        <v>3145</v>
      </c>
      <c r="F12" s="33">
        <v>5433</v>
      </c>
      <c r="G12" s="32">
        <v>10610</v>
      </c>
      <c r="H12" s="33">
        <v>10156</v>
      </c>
      <c r="I12" s="32">
        <v>214</v>
      </c>
      <c r="J12" s="33">
        <v>939</v>
      </c>
      <c r="K12" s="32">
        <v>454</v>
      </c>
      <c r="L12" s="33">
        <v>712</v>
      </c>
      <c r="M12" s="32">
        <v>814</v>
      </c>
      <c r="N12" s="33">
        <v>4928</v>
      </c>
      <c r="O12" s="32" t="s">
        <v>125</v>
      </c>
      <c r="P12" s="33" t="s">
        <v>125</v>
      </c>
      <c r="Q12" s="32" t="s">
        <v>125</v>
      </c>
      <c r="R12" s="33" t="s">
        <v>125</v>
      </c>
      <c r="S12" s="32" t="s">
        <v>125</v>
      </c>
      <c r="T12" s="33" t="s">
        <v>125</v>
      </c>
      <c r="U12" s="32" t="s">
        <v>125</v>
      </c>
      <c r="V12" s="33" t="s">
        <v>125</v>
      </c>
      <c r="W12" s="32" t="s">
        <v>125</v>
      </c>
      <c r="X12" s="33" t="s">
        <v>125</v>
      </c>
      <c r="Y12" s="17"/>
      <c r="AC12" s="17"/>
    </row>
    <row r="13" spans="1:29" ht="27">
      <c r="A13" s="6" t="s">
        <v>240</v>
      </c>
      <c r="B13" s="34" t="s">
        <v>29</v>
      </c>
      <c r="C13" s="35" t="s">
        <v>125</v>
      </c>
      <c r="D13" s="35" t="s">
        <v>125</v>
      </c>
      <c r="E13" s="35" t="s">
        <v>125</v>
      </c>
      <c r="F13" s="35" t="s">
        <v>125</v>
      </c>
      <c r="G13" s="35" t="s">
        <v>125</v>
      </c>
      <c r="H13" s="35" t="s">
        <v>125</v>
      </c>
      <c r="I13" s="35" t="s">
        <v>125</v>
      </c>
      <c r="J13" s="35" t="s">
        <v>125</v>
      </c>
      <c r="K13" s="35" t="s">
        <v>125</v>
      </c>
      <c r="L13" s="35" t="s">
        <v>125</v>
      </c>
      <c r="M13" s="35" t="s">
        <v>125</v>
      </c>
      <c r="N13" s="35" t="s">
        <v>125</v>
      </c>
      <c r="O13" s="35">
        <f t="shared" ref="O13:R13" si="2">SUM(O14:O15)</f>
        <v>11545</v>
      </c>
      <c r="P13" s="35">
        <f t="shared" si="2"/>
        <v>21249</v>
      </c>
      <c r="Q13" s="35">
        <f t="shared" si="2"/>
        <v>7658</v>
      </c>
      <c r="R13" s="35">
        <f t="shared" si="2"/>
        <v>37377</v>
      </c>
      <c r="S13" s="28">
        <v>17295</v>
      </c>
      <c r="T13" s="35">
        <f>SUM(T14:T15)</f>
        <v>4463</v>
      </c>
      <c r="U13" s="38">
        <v>7373</v>
      </c>
      <c r="V13" s="35">
        <v>46236</v>
      </c>
      <c r="W13" s="28">
        <f>W14+W15</f>
        <v>29261</v>
      </c>
      <c r="X13" s="28">
        <f>X14+X15</f>
        <v>-2643</v>
      </c>
      <c r="Y13" s="17"/>
      <c r="AC13" s="17"/>
    </row>
    <row r="14" spans="1:29" ht="19.5">
      <c r="A14" s="6" t="s">
        <v>241</v>
      </c>
      <c r="B14" s="36" t="s">
        <v>35</v>
      </c>
      <c r="C14" s="32" t="s">
        <v>125</v>
      </c>
      <c r="D14" s="33" t="s">
        <v>125</v>
      </c>
      <c r="E14" s="32" t="s">
        <v>125</v>
      </c>
      <c r="F14" s="33" t="s">
        <v>125</v>
      </c>
      <c r="G14" s="32" t="s">
        <v>125</v>
      </c>
      <c r="H14" s="33" t="s">
        <v>125</v>
      </c>
      <c r="I14" s="32" t="s">
        <v>125</v>
      </c>
      <c r="J14" s="33" t="s">
        <v>125</v>
      </c>
      <c r="K14" s="32" t="s">
        <v>125</v>
      </c>
      <c r="L14" s="33" t="s">
        <v>125</v>
      </c>
      <c r="M14" s="32" t="s">
        <v>125</v>
      </c>
      <c r="N14" s="33" t="s">
        <v>125</v>
      </c>
      <c r="O14" s="32">
        <v>11185</v>
      </c>
      <c r="P14" s="33">
        <v>20927</v>
      </c>
      <c r="Q14" s="32">
        <v>7320</v>
      </c>
      <c r="R14" s="33">
        <v>37041</v>
      </c>
      <c r="S14" s="27">
        <v>10423</v>
      </c>
      <c r="T14" s="33">
        <v>4277</v>
      </c>
      <c r="U14" s="32">
        <v>7000</v>
      </c>
      <c r="V14" s="33">
        <v>38807</v>
      </c>
      <c r="W14" s="27">
        <v>5547</v>
      </c>
      <c r="X14" s="33">
        <v>-2740</v>
      </c>
      <c r="Y14" s="17"/>
      <c r="AC14" s="17"/>
    </row>
    <row r="15" spans="1:29">
      <c r="A15" s="6" t="s">
        <v>242</v>
      </c>
      <c r="B15" s="36" t="s">
        <v>30</v>
      </c>
      <c r="C15" s="32" t="s">
        <v>125</v>
      </c>
      <c r="D15" s="33" t="s">
        <v>125</v>
      </c>
      <c r="E15" s="32" t="s">
        <v>125</v>
      </c>
      <c r="F15" s="33" t="s">
        <v>125</v>
      </c>
      <c r="G15" s="32" t="s">
        <v>125</v>
      </c>
      <c r="H15" s="33" t="s">
        <v>125</v>
      </c>
      <c r="I15" s="32" t="s">
        <v>125</v>
      </c>
      <c r="J15" s="33" t="s">
        <v>125</v>
      </c>
      <c r="K15" s="32" t="s">
        <v>125</v>
      </c>
      <c r="L15" s="33" t="s">
        <v>125</v>
      </c>
      <c r="M15" s="32" t="s">
        <v>125</v>
      </c>
      <c r="N15" s="33" t="s">
        <v>125</v>
      </c>
      <c r="O15" s="32">
        <v>360</v>
      </c>
      <c r="P15" s="33">
        <v>322</v>
      </c>
      <c r="Q15" s="32">
        <v>338</v>
      </c>
      <c r="R15" s="33">
        <v>336</v>
      </c>
      <c r="S15" s="27">
        <v>6872</v>
      </c>
      <c r="T15" s="33">
        <v>186</v>
      </c>
      <c r="U15" s="32">
        <v>373</v>
      </c>
      <c r="V15" s="33">
        <v>7429</v>
      </c>
      <c r="W15" s="27">
        <v>23714</v>
      </c>
      <c r="X15" s="33">
        <v>97</v>
      </c>
      <c r="Y15" s="17"/>
      <c r="AC15" s="17"/>
    </row>
    <row r="16" spans="1:29">
      <c r="A16" s="6" t="s">
        <v>243</v>
      </c>
      <c r="B16" s="36" t="s">
        <v>7</v>
      </c>
      <c r="C16" s="32">
        <v>19226</v>
      </c>
      <c r="D16" s="33">
        <v>31821</v>
      </c>
      <c r="E16" s="32">
        <v>17143</v>
      </c>
      <c r="F16" s="33">
        <v>13694</v>
      </c>
      <c r="G16" s="32">
        <v>15215</v>
      </c>
      <c r="H16" s="33">
        <v>18505</v>
      </c>
      <c r="I16" s="32">
        <v>16342</v>
      </c>
      <c r="J16" s="33">
        <v>63022</v>
      </c>
      <c r="K16" s="32">
        <v>32319</v>
      </c>
      <c r="L16" s="33">
        <v>28055</v>
      </c>
      <c r="M16" s="32">
        <v>27635</v>
      </c>
      <c r="N16" s="33">
        <v>24387</v>
      </c>
      <c r="O16" s="32">
        <v>48955</v>
      </c>
      <c r="P16" s="33">
        <v>25718</v>
      </c>
      <c r="Q16" s="32">
        <v>19887</v>
      </c>
      <c r="R16" s="33">
        <v>32485</v>
      </c>
      <c r="S16" s="27">
        <v>33437</v>
      </c>
      <c r="T16" s="33">
        <v>30783</v>
      </c>
      <c r="U16" s="32">
        <v>36407</v>
      </c>
      <c r="V16" s="33">
        <v>143466</v>
      </c>
      <c r="W16" s="27">
        <v>41615</v>
      </c>
      <c r="X16" s="33">
        <v>26601</v>
      </c>
      <c r="Y16" s="17"/>
      <c r="AC16" s="17"/>
    </row>
    <row r="17" spans="1:29">
      <c r="A17" s="6" t="s">
        <v>244</v>
      </c>
      <c r="B17" s="36" t="s">
        <v>8</v>
      </c>
      <c r="C17" s="32">
        <v>-5813</v>
      </c>
      <c r="D17" s="33">
        <v>-21530</v>
      </c>
      <c r="E17" s="32">
        <v>-765</v>
      </c>
      <c r="F17" s="33">
        <v>-2120</v>
      </c>
      <c r="G17" s="32">
        <v>-4604</v>
      </c>
      <c r="H17" s="33">
        <v>-18458</v>
      </c>
      <c r="I17" s="32">
        <v>-13039</v>
      </c>
      <c r="J17" s="33">
        <v>-15964</v>
      </c>
      <c r="K17" s="32">
        <v>-15595</v>
      </c>
      <c r="L17" s="33">
        <v>-17066</v>
      </c>
      <c r="M17" s="32">
        <v>-22202</v>
      </c>
      <c r="N17" s="33">
        <v>-31052</v>
      </c>
      <c r="O17" s="32">
        <v>-20297</v>
      </c>
      <c r="P17" s="33">
        <v>-25884</v>
      </c>
      <c r="Q17" s="32">
        <v>-35837</v>
      </c>
      <c r="R17" s="33">
        <v>-59789</v>
      </c>
      <c r="S17" s="27">
        <v>-20944</v>
      </c>
      <c r="T17" s="33">
        <v>-27057</v>
      </c>
      <c r="U17" s="32">
        <v>-76931</v>
      </c>
      <c r="V17" s="33">
        <v>-345605</v>
      </c>
      <c r="W17" s="27">
        <v>-34194</v>
      </c>
      <c r="X17" s="33">
        <v>-124454</v>
      </c>
      <c r="Y17" s="17"/>
      <c r="AC17" s="17"/>
    </row>
    <row r="18" spans="1:29" ht="18">
      <c r="A18" s="6" t="s">
        <v>245</v>
      </c>
      <c r="B18" s="34" t="s">
        <v>9</v>
      </c>
      <c r="C18" s="35">
        <f t="shared" ref="C18:R18" si="3">SUM(C16:C17)</f>
        <v>13413</v>
      </c>
      <c r="D18" s="35">
        <f t="shared" si="3"/>
        <v>10291</v>
      </c>
      <c r="E18" s="35">
        <f t="shared" si="3"/>
        <v>16378</v>
      </c>
      <c r="F18" s="35">
        <f t="shared" si="3"/>
        <v>11574</v>
      </c>
      <c r="G18" s="35">
        <f t="shared" si="3"/>
        <v>10611</v>
      </c>
      <c r="H18" s="35">
        <f t="shared" si="3"/>
        <v>47</v>
      </c>
      <c r="I18" s="35">
        <f t="shared" si="3"/>
        <v>3303</v>
      </c>
      <c r="J18" s="35">
        <f t="shared" si="3"/>
        <v>47058</v>
      </c>
      <c r="K18" s="35">
        <f t="shared" si="3"/>
        <v>16724</v>
      </c>
      <c r="L18" s="35">
        <f t="shared" si="3"/>
        <v>10989</v>
      </c>
      <c r="M18" s="35">
        <f t="shared" si="3"/>
        <v>5433</v>
      </c>
      <c r="N18" s="35">
        <f t="shared" si="3"/>
        <v>-6665</v>
      </c>
      <c r="O18" s="35">
        <f t="shared" si="3"/>
        <v>28658</v>
      </c>
      <c r="P18" s="35">
        <f t="shared" si="3"/>
        <v>-166</v>
      </c>
      <c r="Q18" s="35">
        <f t="shared" si="3"/>
        <v>-15950</v>
      </c>
      <c r="R18" s="35">
        <f t="shared" si="3"/>
        <v>-27304</v>
      </c>
      <c r="S18" s="28">
        <v>12493</v>
      </c>
      <c r="T18" s="35">
        <f>SUM(T16:T17)</f>
        <v>3726</v>
      </c>
      <c r="U18" s="38">
        <f>U16+U17</f>
        <v>-40524</v>
      </c>
      <c r="V18" s="35">
        <v>-202139</v>
      </c>
      <c r="W18" s="28">
        <f>SUM(W16:W17)</f>
        <v>7421</v>
      </c>
      <c r="X18" s="28">
        <f>SUM(X16:X17)</f>
        <v>-97853</v>
      </c>
      <c r="Y18" s="17"/>
      <c r="AC18" s="17"/>
    </row>
    <row r="19" spans="1:29">
      <c r="A19" s="6" t="s">
        <v>254</v>
      </c>
      <c r="B19" s="36" t="s">
        <v>21</v>
      </c>
      <c r="C19" s="32">
        <v>0</v>
      </c>
      <c r="D19" s="33">
        <v>0</v>
      </c>
      <c r="E19" s="32">
        <v>0</v>
      </c>
      <c r="F19" s="33">
        <v>0</v>
      </c>
      <c r="G19" s="32">
        <v>0</v>
      </c>
      <c r="H19" s="33">
        <v>0</v>
      </c>
      <c r="I19" s="32">
        <v>0</v>
      </c>
      <c r="J19" s="33">
        <v>465005</v>
      </c>
      <c r="K19" s="32">
        <v>0</v>
      </c>
      <c r="L19" s="33">
        <v>0</v>
      </c>
      <c r="M19" s="32">
        <v>0</v>
      </c>
      <c r="N19" s="33">
        <v>0</v>
      </c>
      <c r="O19" s="32">
        <v>0</v>
      </c>
      <c r="P19" s="33">
        <v>0</v>
      </c>
      <c r="Q19" s="32">
        <v>0</v>
      </c>
      <c r="R19" s="33">
        <v>0</v>
      </c>
      <c r="S19" s="27">
        <v>0</v>
      </c>
      <c r="T19" s="33">
        <v>0</v>
      </c>
      <c r="U19" s="32">
        <v>0</v>
      </c>
      <c r="V19" s="33">
        <v>0</v>
      </c>
      <c r="W19" s="27">
        <v>0</v>
      </c>
      <c r="X19" s="33">
        <v>0</v>
      </c>
      <c r="Y19" s="17"/>
      <c r="AC19" s="17"/>
    </row>
    <row r="20" spans="1:29">
      <c r="A20" s="6" t="s">
        <v>246</v>
      </c>
      <c r="B20" s="36" t="s">
        <v>367</v>
      </c>
      <c r="C20" s="32">
        <v>-257858</v>
      </c>
      <c r="D20" s="33">
        <v>-262534</v>
      </c>
      <c r="E20" s="32">
        <v>-262421</v>
      </c>
      <c r="F20" s="33">
        <v>-325079</v>
      </c>
      <c r="G20" s="32">
        <v>-276614</v>
      </c>
      <c r="H20" s="33">
        <v>-287215</v>
      </c>
      <c r="I20" s="32">
        <v>-297109</v>
      </c>
      <c r="J20" s="33">
        <v>-705622</v>
      </c>
      <c r="K20" s="32">
        <v>-498903</v>
      </c>
      <c r="L20" s="33">
        <v>-503156</v>
      </c>
      <c r="M20" s="32">
        <v>-401139</v>
      </c>
      <c r="N20" s="33">
        <v>-450379</v>
      </c>
      <c r="O20" s="32">
        <v>-456093</v>
      </c>
      <c r="P20" s="33">
        <v>-430160</v>
      </c>
      <c r="Q20" s="32">
        <v>-411309</v>
      </c>
      <c r="R20" s="33">
        <v>-407441</v>
      </c>
      <c r="S20" s="27">
        <v>-512397</v>
      </c>
      <c r="T20" s="33">
        <v>-393558</v>
      </c>
      <c r="U20" s="32">
        <v>-371987</v>
      </c>
      <c r="V20" s="33">
        <v>-1630104</v>
      </c>
      <c r="W20" s="27">
        <v>-481591</v>
      </c>
      <c r="X20" s="33">
        <v>-394980</v>
      </c>
      <c r="Y20" s="17"/>
      <c r="AC20" s="17"/>
    </row>
    <row r="21" spans="1:29" ht="19.5">
      <c r="A21" s="6" t="s">
        <v>247</v>
      </c>
      <c r="B21" s="36" t="s">
        <v>31</v>
      </c>
      <c r="C21" s="32">
        <v>-144656</v>
      </c>
      <c r="D21" s="33">
        <v>-159483</v>
      </c>
      <c r="E21" s="32">
        <v>-173087</v>
      </c>
      <c r="F21" s="33">
        <v>-194887</v>
      </c>
      <c r="G21" s="32">
        <v>-175745</v>
      </c>
      <c r="H21" s="33">
        <v>-173112</v>
      </c>
      <c r="I21" s="32">
        <v>-199006</v>
      </c>
      <c r="J21" s="33">
        <v>-252024</v>
      </c>
      <c r="K21" s="32">
        <v>-211616</v>
      </c>
      <c r="L21" s="33">
        <v>-256083</v>
      </c>
      <c r="M21" s="32">
        <v>-211959</v>
      </c>
      <c r="N21" s="33">
        <v>-235272</v>
      </c>
      <c r="O21" s="32">
        <v>-244748</v>
      </c>
      <c r="P21" s="33">
        <v>-238075</v>
      </c>
      <c r="Q21" s="32">
        <v>-273190</v>
      </c>
      <c r="R21" s="33">
        <v>-298056</v>
      </c>
      <c r="S21" s="27">
        <v>-274606</v>
      </c>
      <c r="T21" s="33">
        <v>-502645</v>
      </c>
      <c r="U21" s="32">
        <v>-324788</v>
      </c>
      <c r="V21" s="33">
        <v>-1443104</v>
      </c>
      <c r="W21" s="27">
        <f>-296153+1307</f>
        <v>-294846</v>
      </c>
      <c r="X21" s="33">
        <v>-985043</v>
      </c>
      <c r="Y21" s="17"/>
      <c r="AC21" s="17"/>
    </row>
    <row r="22" spans="1:29">
      <c r="A22" s="6" t="s">
        <v>248</v>
      </c>
      <c r="B22" s="36" t="s">
        <v>15</v>
      </c>
      <c r="C22" s="32">
        <v>0</v>
      </c>
      <c r="D22" s="33">
        <v>0</v>
      </c>
      <c r="E22" s="32">
        <v>0</v>
      </c>
      <c r="F22" s="33">
        <v>0</v>
      </c>
      <c r="G22" s="32">
        <v>-20673</v>
      </c>
      <c r="H22" s="33">
        <v>-32257</v>
      </c>
      <c r="I22" s="32">
        <v>-34680</v>
      </c>
      <c r="J22" s="33">
        <v>-43283</v>
      </c>
      <c r="K22" s="32">
        <v>-49527</v>
      </c>
      <c r="L22" s="33">
        <v>-49201</v>
      </c>
      <c r="M22" s="32">
        <v>-50647</v>
      </c>
      <c r="N22" s="33">
        <v>-51142</v>
      </c>
      <c r="O22" s="32">
        <v>-49890</v>
      </c>
      <c r="P22" s="33">
        <v>-53011</v>
      </c>
      <c r="Q22" s="32">
        <v>-52270</v>
      </c>
      <c r="R22" s="33">
        <v>-53015</v>
      </c>
      <c r="S22" s="27">
        <v>-54232</v>
      </c>
      <c r="T22" s="33">
        <v>-55969</v>
      </c>
      <c r="U22" s="32">
        <v>-59005</v>
      </c>
      <c r="V22" s="33">
        <v>-225974</v>
      </c>
      <c r="W22" s="27">
        <v>-54118</v>
      </c>
      <c r="X22" s="33">
        <v>-55771</v>
      </c>
      <c r="Y22" s="17"/>
      <c r="AC22" s="17"/>
    </row>
    <row r="23" spans="1:29">
      <c r="A23" s="6" t="s">
        <v>249</v>
      </c>
      <c r="B23" s="34" t="s">
        <v>10</v>
      </c>
      <c r="C23" s="35">
        <f t="shared" ref="C23:I23" si="4">C6+C9+C10+C18+C20+C21+C22+C11+C12</f>
        <v>117226</v>
      </c>
      <c r="D23" s="35">
        <f t="shared" si="4"/>
        <v>102973</v>
      </c>
      <c r="E23" s="35">
        <f t="shared" si="4"/>
        <v>114900</v>
      </c>
      <c r="F23" s="35">
        <f t="shared" si="4"/>
        <v>50909</v>
      </c>
      <c r="G23" s="35">
        <f t="shared" si="4"/>
        <v>106261</v>
      </c>
      <c r="H23" s="35">
        <f t="shared" si="4"/>
        <v>110803</v>
      </c>
      <c r="I23" s="35">
        <f t="shared" si="4"/>
        <v>117587</v>
      </c>
      <c r="J23" s="35">
        <f>J6+J9+J10+J18+J20+J21+J22+J11+J12+J19</f>
        <v>313712</v>
      </c>
      <c r="K23" s="35">
        <f>K6+K9+K10+K18+K20+K21+K22+K11+K12</f>
        <v>96735</v>
      </c>
      <c r="L23" s="35">
        <f>L6+L9+L10+L18+L20+L21+L22+L11+L12</f>
        <v>128201</v>
      </c>
      <c r="M23" s="35">
        <f>M6+M9+M10+M18+M20+M21+M22+M11+M12</f>
        <v>256849</v>
      </c>
      <c r="N23" s="35">
        <f>N6+N9+N10+N18+N20+N21+N22+N11+N12</f>
        <v>207336</v>
      </c>
      <c r="O23" s="35">
        <f>O6+O9+O10+O13+O18+O20+O21+O22+O11</f>
        <v>213988</v>
      </c>
      <c r="P23" s="35">
        <f>P6+P9+P10+P13+P18+P20+P21+P22+P11</f>
        <v>276842</v>
      </c>
      <c r="Q23" s="35">
        <f>Q6+Q9+Q10+Q13+Q18+Q20+Q21+Q22+Q11</f>
        <v>244958</v>
      </c>
      <c r="R23" s="35">
        <f>R6+R9+R10+R13+R18+R20+R21+R22+R11</f>
        <v>252503</v>
      </c>
      <c r="S23" s="35">
        <v>184910</v>
      </c>
      <c r="T23" s="35">
        <f>T6+T9+T10+T13+T18+T20+T21+T22+T11</f>
        <v>54179</v>
      </c>
      <c r="U23" s="38">
        <f>U6+U9+U10+U13+U18+U20+U21+U22+U11</f>
        <v>200812</v>
      </c>
      <c r="V23" s="35">
        <f>V6+V9+V10+V11+V13+V18+V20+V21+V22</f>
        <v>495291</v>
      </c>
      <c r="W23" s="29">
        <f>W6+W9+W10+W11+W13+W18+W20+W21+W22</f>
        <v>120998</v>
      </c>
      <c r="X23" s="29">
        <f>X6+X9+X10+X11+X13+X18+X20+X21+X22</f>
        <v>-644614</v>
      </c>
      <c r="Y23" s="17"/>
      <c r="AC23" s="17"/>
    </row>
    <row r="24" spans="1:29">
      <c r="A24" s="6" t="s">
        <v>250</v>
      </c>
      <c r="B24" s="31" t="s">
        <v>11</v>
      </c>
      <c r="C24" s="37">
        <v>-25747</v>
      </c>
      <c r="D24" s="37">
        <v>-15770</v>
      </c>
      <c r="E24" s="37">
        <v>-24012</v>
      </c>
      <c r="F24" s="37">
        <v>-11504</v>
      </c>
      <c r="G24" s="37">
        <v>-26159</v>
      </c>
      <c r="H24" s="37">
        <v>-29169</v>
      </c>
      <c r="I24" s="37">
        <v>-30650</v>
      </c>
      <c r="J24" s="37">
        <v>12641</v>
      </c>
      <c r="K24" s="37">
        <v>-34566</v>
      </c>
      <c r="L24" s="37">
        <v>-28411</v>
      </c>
      <c r="M24" s="37">
        <v>-78584</v>
      </c>
      <c r="N24" s="37">
        <v>-75990</v>
      </c>
      <c r="O24" s="37">
        <v>-59526</v>
      </c>
      <c r="P24" s="37">
        <v>-77011</v>
      </c>
      <c r="Q24" s="37">
        <v>-68141</v>
      </c>
      <c r="R24" s="37">
        <v>-70240</v>
      </c>
      <c r="S24" s="37">
        <v>-81421</v>
      </c>
      <c r="T24" s="37">
        <v>-18421</v>
      </c>
      <c r="U24" s="32">
        <v>-76308</v>
      </c>
      <c r="V24" s="37">
        <v>-242459</v>
      </c>
      <c r="W24" s="27">
        <v>-47763</v>
      </c>
      <c r="X24" s="33">
        <v>62168</v>
      </c>
      <c r="Y24" s="17"/>
      <c r="AC24" s="17"/>
    </row>
    <row r="25" spans="1:29">
      <c r="A25" s="6" t="s">
        <v>373</v>
      </c>
      <c r="B25" s="75" t="s">
        <v>374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2"/>
      <c r="V25" s="37"/>
      <c r="W25" s="28">
        <f>W23+W24</f>
        <v>73235</v>
      </c>
      <c r="X25" s="90">
        <f>X23+X24</f>
        <v>-582446</v>
      </c>
      <c r="Y25" s="17"/>
      <c r="AC25" s="17"/>
    </row>
    <row r="26" spans="1:29">
      <c r="A26" s="6" t="s">
        <v>375</v>
      </c>
      <c r="B26" s="31" t="s">
        <v>376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2"/>
      <c r="V26" s="37"/>
      <c r="W26" s="27">
        <v>0</v>
      </c>
      <c r="X26" s="33">
        <v>-3052</v>
      </c>
      <c r="Y26" s="17"/>
      <c r="AC26" s="17"/>
    </row>
    <row r="27" spans="1:29">
      <c r="A27" s="6" t="s">
        <v>251</v>
      </c>
      <c r="B27" s="34" t="s">
        <v>12</v>
      </c>
      <c r="C27" s="38">
        <f t="shared" ref="C27:R27" si="5">C23+C24</f>
        <v>91479</v>
      </c>
      <c r="D27" s="35">
        <f t="shared" si="5"/>
        <v>87203</v>
      </c>
      <c r="E27" s="38">
        <f t="shared" si="5"/>
        <v>90888</v>
      </c>
      <c r="F27" s="35">
        <f t="shared" si="5"/>
        <v>39405</v>
      </c>
      <c r="G27" s="38">
        <f t="shared" si="5"/>
        <v>80102</v>
      </c>
      <c r="H27" s="35">
        <f t="shared" si="5"/>
        <v>81634</v>
      </c>
      <c r="I27" s="38">
        <f t="shared" si="5"/>
        <v>86937</v>
      </c>
      <c r="J27" s="35">
        <f t="shared" si="5"/>
        <v>326353</v>
      </c>
      <c r="K27" s="38">
        <f t="shared" si="5"/>
        <v>62169</v>
      </c>
      <c r="L27" s="35">
        <f t="shared" si="5"/>
        <v>99790</v>
      </c>
      <c r="M27" s="38">
        <f t="shared" si="5"/>
        <v>178265</v>
      </c>
      <c r="N27" s="35">
        <f t="shared" si="5"/>
        <v>131346</v>
      </c>
      <c r="O27" s="38">
        <f t="shared" si="5"/>
        <v>154462</v>
      </c>
      <c r="P27" s="35">
        <f t="shared" si="5"/>
        <v>199831</v>
      </c>
      <c r="Q27" s="38">
        <f t="shared" si="5"/>
        <v>176817</v>
      </c>
      <c r="R27" s="35">
        <f t="shared" si="5"/>
        <v>182263</v>
      </c>
      <c r="S27" s="35">
        <v>103489</v>
      </c>
      <c r="T27" s="35">
        <f>T23+T24</f>
        <v>35758</v>
      </c>
      <c r="U27" s="38">
        <f>SUM(U23:U24)</f>
        <v>124504</v>
      </c>
      <c r="V27" s="35">
        <v>252832</v>
      </c>
      <c r="W27" s="28">
        <f>W25+W26</f>
        <v>73235</v>
      </c>
      <c r="X27" s="28">
        <f>X25+X26</f>
        <v>-585498</v>
      </c>
      <c r="Y27" s="17"/>
      <c r="AC27" s="17"/>
    </row>
    <row r="28" spans="1:29">
      <c r="A28" s="6" t="s">
        <v>252</v>
      </c>
      <c r="B28" s="6" t="s">
        <v>123</v>
      </c>
      <c r="C28" s="17">
        <v>91224</v>
      </c>
      <c r="D28" s="17">
        <v>87811</v>
      </c>
      <c r="E28" s="17">
        <v>90987</v>
      </c>
      <c r="F28" s="17">
        <v>39626</v>
      </c>
      <c r="G28" s="17">
        <v>80227</v>
      </c>
      <c r="H28" s="17">
        <v>81661</v>
      </c>
      <c r="I28" s="17">
        <v>86939</v>
      </c>
      <c r="J28" s="17">
        <v>326400</v>
      </c>
      <c r="K28" s="17">
        <v>62125</v>
      </c>
      <c r="L28" s="17">
        <v>99761</v>
      </c>
      <c r="M28" s="17">
        <v>178175</v>
      </c>
      <c r="N28" s="17">
        <v>131133</v>
      </c>
      <c r="O28" s="17">
        <v>154460</v>
      </c>
      <c r="P28" s="17">
        <v>199833</v>
      </c>
      <c r="Q28" s="17">
        <v>176817</v>
      </c>
      <c r="R28" s="17">
        <v>182263</v>
      </c>
      <c r="S28" s="17">
        <v>103489</v>
      </c>
      <c r="T28" s="17">
        <f>T27</f>
        <v>35758</v>
      </c>
      <c r="U28" s="17">
        <f>U27</f>
        <v>124504</v>
      </c>
      <c r="V28" s="17">
        <v>252832</v>
      </c>
      <c r="W28" s="17">
        <f>W27</f>
        <v>73235</v>
      </c>
      <c r="X28" s="17">
        <f>X27</f>
        <v>-585498</v>
      </c>
      <c r="Y28" s="17"/>
      <c r="AC28" s="17"/>
    </row>
    <row r="29" spans="1:29">
      <c r="A29" s="6" t="s">
        <v>253</v>
      </c>
      <c r="B29" s="6" t="s">
        <v>124</v>
      </c>
      <c r="C29" s="17">
        <v>255</v>
      </c>
      <c r="D29" s="17">
        <v>-608</v>
      </c>
      <c r="E29" s="17">
        <v>-99</v>
      </c>
      <c r="F29" s="17">
        <v>-221</v>
      </c>
      <c r="G29" s="17">
        <v>-125</v>
      </c>
      <c r="H29" s="17">
        <v>-27</v>
      </c>
      <c r="I29" s="17">
        <v>-2</v>
      </c>
      <c r="J29" s="17">
        <v>-47</v>
      </c>
      <c r="K29" s="17">
        <v>44</v>
      </c>
      <c r="L29" s="17">
        <v>29</v>
      </c>
      <c r="M29" s="17">
        <v>90</v>
      </c>
      <c r="N29" s="17">
        <v>213</v>
      </c>
      <c r="O29" s="17">
        <v>2</v>
      </c>
      <c r="P29" s="17">
        <v>-2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/>
      <c r="AC29" s="17"/>
    </row>
    <row r="30" spans="1:29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AC30" s="17"/>
    </row>
    <row r="31" spans="1:29"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AC31" s="17"/>
    </row>
    <row r="32" spans="1:29" ht="10.5" customHeight="1">
      <c r="T32" s="17"/>
      <c r="Y32" s="6"/>
    </row>
    <row r="33" spans="3:25" ht="10.5" customHeight="1">
      <c r="T33" s="17"/>
      <c r="Y33" s="6"/>
    </row>
    <row r="34" spans="3:25"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43"/>
      <c r="S34" s="43"/>
      <c r="T34" s="43"/>
      <c r="U34" s="43"/>
      <c r="V34" s="43"/>
      <c r="Y34" s="6"/>
    </row>
    <row r="35" spans="3:25"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43"/>
      <c r="S35" s="43"/>
      <c r="T35" s="43"/>
      <c r="U35" s="43"/>
      <c r="V35" s="43"/>
      <c r="W35" s="17"/>
    </row>
    <row r="36" spans="3:25">
      <c r="W36" s="71"/>
      <c r="X36" s="30"/>
    </row>
    <row r="37" spans="3:25">
      <c r="W37" s="71"/>
      <c r="X37" s="30"/>
    </row>
    <row r="38" spans="3:25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71"/>
      <c r="X38" s="30"/>
    </row>
    <row r="39" spans="3:25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3:25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6D2B1-BB82-44A3-8CE7-B4E0313581BE}">
  <sheetPr>
    <tabColor rgb="FFFF9966"/>
  </sheetPr>
  <dimension ref="A1:AB51"/>
  <sheetViews>
    <sheetView topLeftCell="A16" zoomScale="110" zoomScaleNormal="110" workbookViewId="0">
      <pane xSplit="2" topLeftCell="H1" activePane="topRight" state="frozen"/>
      <selection pane="topRight" activeCell="X2" sqref="X2:Y2"/>
    </sheetView>
  </sheetViews>
  <sheetFormatPr defaultRowHeight="11.25"/>
  <cols>
    <col min="1" max="1" width="9.33203125" style="4"/>
    <col min="2" max="2" width="39.5" customWidth="1"/>
    <col min="3" max="6" width="11.6640625" customWidth="1"/>
    <col min="7" max="7" width="11.6640625" style="1" customWidth="1"/>
    <col min="8" max="9" width="11.6640625" customWidth="1"/>
    <col min="10" max="10" width="11.6640625" style="1" customWidth="1"/>
    <col min="11" max="25" width="11.6640625" customWidth="1"/>
  </cols>
  <sheetData>
    <row r="1" spans="1:28">
      <c r="C1" s="2">
        <f>RZiS!C3-C4</f>
        <v>0</v>
      </c>
      <c r="D1" s="2">
        <f>RZiS!D3-D4</f>
        <v>0</v>
      </c>
      <c r="E1" s="2">
        <f>RZiS!E3-E4</f>
        <v>0</v>
      </c>
      <c r="F1" s="2">
        <f>RZiS!F3-F4</f>
        <v>0</v>
      </c>
      <c r="G1" s="2">
        <f>RZiS!G3-G4</f>
        <v>0</v>
      </c>
      <c r="H1" s="2">
        <f>RZiS!H3-H4</f>
        <v>0</v>
      </c>
      <c r="I1" s="2">
        <f>RZiS!I3-I4</f>
        <v>0</v>
      </c>
      <c r="J1" s="2">
        <f>RZiS!J3-J4</f>
        <v>0</v>
      </c>
      <c r="K1" s="2">
        <f>RZiS!K3-K4</f>
        <v>0</v>
      </c>
      <c r="L1" s="2">
        <f>RZiS!L3-L4</f>
        <v>0</v>
      </c>
      <c r="M1" s="2">
        <f>RZiS!M3-M4</f>
        <v>0</v>
      </c>
      <c r="N1" s="2">
        <f>RZiS!N3-N4</f>
        <v>0</v>
      </c>
      <c r="O1" s="2">
        <f>RZiS!O3-O4</f>
        <v>0</v>
      </c>
      <c r="P1" s="2">
        <f>RZiS!P3-P4</f>
        <v>0</v>
      </c>
      <c r="Q1" s="2">
        <f>RZiS!Q3-Q4</f>
        <v>0</v>
      </c>
      <c r="R1" s="2">
        <f>RZiS!R3-R4</f>
        <v>0</v>
      </c>
      <c r="S1" s="2">
        <f>RZiS!S3-S4</f>
        <v>0</v>
      </c>
      <c r="T1" s="2">
        <f>RZiS!T3-T4</f>
        <v>0</v>
      </c>
      <c r="U1" s="2">
        <f>RZiS!U3-U4</f>
        <v>0</v>
      </c>
      <c r="V1" s="2"/>
      <c r="W1" s="2">
        <f>RZiS!V3-W4</f>
        <v>0</v>
      </c>
      <c r="X1" s="2">
        <f>RZiS!W3-X4</f>
        <v>0</v>
      </c>
      <c r="Y1" s="2">
        <f>RZiS!X3-Y4</f>
        <v>0</v>
      </c>
    </row>
    <row r="2" spans="1:28" ht="12" thickBot="1">
      <c r="C2" s="2">
        <f>C26-RZiS!C5</f>
        <v>0</v>
      </c>
      <c r="D2" s="2">
        <f>D26-RZiS!D5</f>
        <v>0</v>
      </c>
      <c r="E2" s="2">
        <f>E26-RZiS!E5</f>
        <v>0</v>
      </c>
      <c r="F2" s="2">
        <f>F26-RZiS!F5</f>
        <v>0</v>
      </c>
      <c r="G2" s="2">
        <f>G26-RZiS!G5</f>
        <v>0</v>
      </c>
      <c r="H2" s="2">
        <f>H26-RZiS!H5</f>
        <v>0</v>
      </c>
      <c r="I2" s="2">
        <f>I26-RZiS!I5</f>
        <v>0</v>
      </c>
      <c r="J2" s="2">
        <f>J26-RZiS!J5</f>
        <v>0</v>
      </c>
      <c r="K2" s="2">
        <f>K26-RZiS!K5</f>
        <v>0</v>
      </c>
      <c r="L2" s="2">
        <f>L26-RZiS!L5</f>
        <v>0</v>
      </c>
      <c r="M2" s="2">
        <f>M26-RZiS!M5</f>
        <v>0</v>
      </c>
      <c r="N2" s="2">
        <f>N26-RZiS!N5</f>
        <v>0</v>
      </c>
      <c r="O2" s="2">
        <f>O26-RZiS!O5</f>
        <v>0</v>
      </c>
      <c r="P2" s="2">
        <f>P26-RZiS!P5</f>
        <v>0</v>
      </c>
      <c r="Q2" s="2">
        <f>Q26-RZiS!Q5</f>
        <v>0</v>
      </c>
      <c r="R2" s="2">
        <f>R26-RZiS!R5</f>
        <v>0</v>
      </c>
      <c r="S2" s="2">
        <f>S26-RZiS!S5</f>
        <v>0</v>
      </c>
      <c r="T2" s="2">
        <f>T26-RZiS!T5</f>
        <v>0</v>
      </c>
      <c r="U2" s="2">
        <f>U26-RZiS!U5</f>
        <v>0</v>
      </c>
      <c r="V2" s="2"/>
      <c r="W2" s="2">
        <f>W26-RZiS!V5</f>
        <v>0</v>
      </c>
      <c r="X2" s="2">
        <f>X26-RZiS!W5</f>
        <v>0</v>
      </c>
      <c r="Y2" s="2">
        <f>Y26-RZiS!X5</f>
        <v>0</v>
      </c>
    </row>
    <row r="3" spans="1:28" ht="18.75" thickBot="1">
      <c r="B3" s="5"/>
      <c r="C3" s="5" t="s">
        <v>16</v>
      </c>
      <c r="D3" s="5" t="s">
        <v>19</v>
      </c>
      <c r="E3" s="5" t="s">
        <v>14</v>
      </c>
      <c r="F3" s="5" t="s">
        <v>13</v>
      </c>
      <c r="G3" s="5" t="s">
        <v>17</v>
      </c>
      <c r="H3" s="5" t="s">
        <v>18</v>
      </c>
      <c r="I3" s="5" t="s">
        <v>20</v>
      </c>
      <c r="J3" s="5" t="s">
        <v>22</v>
      </c>
      <c r="K3" s="5" t="s">
        <v>23</v>
      </c>
      <c r="L3" s="5" t="s">
        <v>24</v>
      </c>
      <c r="M3" s="5" t="s">
        <v>26</v>
      </c>
      <c r="N3" s="5" t="s">
        <v>27</v>
      </c>
      <c r="O3" s="5" t="s">
        <v>32</v>
      </c>
      <c r="P3" s="5" t="s">
        <v>33</v>
      </c>
      <c r="Q3" s="5" t="s">
        <v>34</v>
      </c>
      <c r="R3" s="5" t="s">
        <v>36</v>
      </c>
      <c r="S3" s="5" t="s">
        <v>38</v>
      </c>
      <c r="T3" s="5" t="s">
        <v>39</v>
      </c>
      <c r="U3" s="5" t="s">
        <v>182</v>
      </c>
      <c r="V3" s="5" t="s">
        <v>356</v>
      </c>
      <c r="W3" s="5" t="s">
        <v>360</v>
      </c>
      <c r="X3" s="5" t="str">
        <f>RZiS!W2</f>
        <v>1 kw. 2020</v>
      </c>
      <c r="Y3" s="5" t="str">
        <f>RZiS!X2</f>
        <v>2 kw. 2020</v>
      </c>
    </row>
    <row r="4" spans="1:28" s="6" customFormat="1" ht="10.5" thickBot="1">
      <c r="A4" s="6" t="s">
        <v>231</v>
      </c>
      <c r="B4" s="40" t="s">
        <v>0</v>
      </c>
      <c r="C4" s="41">
        <f t="shared" ref="C4:N4" si="0">SUM(C5:C18)</f>
        <v>556125</v>
      </c>
      <c r="D4" s="41">
        <f t="shared" si="0"/>
        <v>596336</v>
      </c>
      <c r="E4" s="41">
        <f t="shared" si="0"/>
        <v>614421</v>
      </c>
      <c r="F4" s="41">
        <f t="shared" si="0"/>
        <v>632338</v>
      </c>
      <c r="G4" s="41">
        <f t="shared" si="0"/>
        <v>578002</v>
      </c>
      <c r="H4" s="41">
        <f t="shared" si="0"/>
        <v>614131</v>
      </c>
      <c r="I4" s="41">
        <f t="shared" si="0"/>
        <v>655890</v>
      </c>
      <c r="J4" s="41">
        <f t="shared" si="0"/>
        <v>795858</v>
      </c>
      <c r="K4" s="41">
        <f t="shared" si="0"/>
        <v>867326</v>
      </c>
      <c r="L4" s="41">
        <f t="shared" si="0"/>
        <v>892704</v>
      </c>
      <c r="M4" s="41">
        <f t="shared" si="0"/>
        <v>903610</v>
      </c>
      <c r="N4" s="41">
        <f t="shared" si="0"/>
        <v>937491</v>
      </c>
      <c r="O4" s="41">
        <f t="shared" ref="O4:T4" si="1">SUM(O5:O17)</f>
        <v>912897</v>
      </c>
      <c r="P4" s="41">
        <f t="shared" si="1"/>
        <v>939599</v>
      </c>
      <c r="Q4" s="41">
        <f t="shared" si="1"/>
        <v>957980</v>
      </c>
      <c r="R4" s="41">
        <f t="shared" si="1"/>
        <v>982068</v>
      </c>
      <c r="S4" s="41">
        <f t="shared" si="1"/>
        <v>986612</v>
      </c>
      <c r="T4" s="41">
        <f t="shared" si="1"/>
        <v>1010218</v>
      </c>
      <c r="U4" s="41">
        <f>U5+U6+U9+U10+U11+U12+U14+U15+U16+U17</f>
        <v>984425</v>
      </c>
      <c r="V4" s="41">
        <f>V5+V6+V9+V10+V11+V12+V14+V15+V16+V17</f>
        <v>924514</v>
      </c>
      <c r="W4" s="41">
        <f>W5+W6+W9+W10+W11+W12+W14+W15+W16+W17</f>
        <v>3905769</v>
      </c>
      <c r="X4" s="41">
        <f>X5+X6+X9+X10+X11+X12+X14+X15+X16+X17</f>
        <v>937091</v>
      </c>
      <c r="Y4" s="41">
        <f>Y5+Y6+Y9+Y10+Y11+Y12+Y14+Y15+Y16+Y17</f>
        <v>821385</v>
      </c>
      <c r="Z4" s="17"/>
      <c r="AA4" s="17"/>
      <c r="AB4" s="17"/>
    </row>
    <row r="5" spans="1:28" s="6" customFormat="1" ht="9.75">
      <c r="A5" s="6" t="s">
        <v>256</v>
      </c>
      <c r="B5" s="13" t="s">
        <v>87</v>
      </c>
      <c r="C5" s="80">
        <v>101</v>
      </c>
      <c r="D5" s="80">
        <v>-101</v>
      </c>
      <c r="E5" s="80">
        <v>0</v>
      </c>
      <c r="F5" s="80">
        <v>241</v>
      </c>
      <c r="G5" s="80">
        <v>347</v>
      </c>
      <c r="H5" s="80">
        <v>481</v>
      </c>
      <c r="I5" s="80">
        <v>478</v>
      </c>
      <c r="J5" s="80">
        <v>215</v>
      </c>
      <c r="K5" s="80">
        <v>277</v>
      </c>
      <c r="L5" s="80">
        <v>272</v>
      </c>
      <c r="M5" s="80">
        <v>274</v>
      </c>
      <c r="N5" s="80">
        <v>241</v>
      </c>
      <c r="O5" s="80">
        <v>151</v>
      </c>
      <c r="P5" s="80">
        <v>140</v>
      </c>
      <c r="Q5" s="80">
        <v>163</v>
      </c>
      <c r="R5" s="80">
        <v>200</v>
      </c>
      <c r="S5" s="80">
        <v>105</v>
      </c>
      <c r="T5" s="80">
        <v>189</v>
      </c>
      <c r="U5" s="80">
        <v>90</v>
      </c>
      <c r="V5" s="80">
        <v>387</v>
      </c>
      <c r="W5" s="80">
        <v>771</v>
      </c>
      <c r="X5" s="80">
        <v>78</v>
      </c>
      <c r="Y5" s="80">
        <v>235</v>
      </c>
      <c r="Z5" s="17"/>
      <c r="AA5" s="17"/>
      <c r="AB5" s="17"/>
    </row>
    <row r="6" spans="1:28" s="6" customFormat="1" ht="9.75">
      <c r="A6" s="6" t="s">
        <v>257</v>
      </c>
      <c r="B6" s="13" t="s">
        <v>369</v>
      </c>
      <c r="C6" s="80">
        <v>424926</v>
      </c>
      <c r="D6" s="80">
        <v>454141</v>
      </c>
      <c r="E6" s="80">
        <v>474148</v>
      </c>
      <c r="F6" s="80">
        <v>494257</v>
      </c>
      <c r="G6" s="80">
        <v>509437</v>
      </c>
      <c r="H6" s="80">
        <v>539362</v>
      </c>
      <c r="I6" s="80">
        <v>580121</v>
      </c>
      <c r="J6" s="80">
        <v>695483</v>
      </c>
      <c r="K6" s="80">
        <v>742880</v>
      </c>
      <c r="L6" s="80">
        <v>800333</v>
      </c>
      <c r="M6" s="80">
        <v>810003</v>
      </c>
      <c r="N6" s="80">
        <v>823090</v>
      </c>
      <c r="O6" s="80">
        <v>810757</v>
      </c>
      <c r="P6" s="80">
        <v>850839</v>
      </c>
      <c r="Q6" s="80">
        <v>856293</v>
      </c>
      <c r="R6" s="80">
        <v>874567</v>
      </c>
      <c r="S6" s="80">
        <v>864254</v>
      </c>
      <c r="T6" s="80">
        <v>892094</v>
      </c>
      <c r="U6" s="80">
        <f>906041+U7</f>
        <v>860842</v>
      </c>
      <c r="V6" s="80">
        <f>877162+V7</f>
        <v>787318</v>
      </c>
      <c r="W6" s="80">
        <f>3539551+W7</f>
        <v>3404508</v>
      </c>
      <c r="X6" s="80">
        <v>808662</v>
      </c>
      <c r="Y6" s="80">
        <v>704698</v>
      </c>
      <c r="Z6" s="17"/>
      <c r="AA6" s="17"/>
      <c r="AB6" s="17"/>
    </row>
    <row r="7" spans="1:28" s="73" customFormat="1" ht="9.75">
      <c r="A7" s="73" t="s">
        <v>258</v>
      </c>
      <c r="B7" s="13" t="s">
        <v>183</v>
      </c>
      <c r="C7" s="81" t="s">
        <v>125</v>
      </c>
      <c r="D7" s="81" t="s">
        <v>125</v>
      </c>
      <c r="E7" s="81" t="s">
        <v>125</v>
      </c>
      <c r="F7" s="81" t="s">
        <v>125</v>
      </c>
      <c r="G7" s="81" t="s">
        <v>125</v>
      </c>
      <c r="H7" s="81" t="s">
        <v>125</v>
      </c>
      <c r="I7" s="81" t="s">
        <v>125</v>
      </c>
      <c r="J7" s="81" t="s">
        <v>125</v>
      </c>
      <c r="K7" s="81" t="s">
        <v>125</v>
      </c>
      <c r="L7" s="81" t="s">
        <v>125</v>
      </c>
      <c r="M7" s="81" t="s">
        <v>125</v>
      </c>
      <c r="N7" s="81" t="s">
        <v>125</v>
      </c>
      <c r="O7" s="81" t="s">
        <v>125</v>
      </c>
      <c r="P7" s="81" t="s">
        <v>125</v>
      </c>
      <c r="Q7" s="81" t="s">
        <v>125</v>
      </c>
      <c r="R7" s="81" t="s">
        <v>125</v>
      </c>
      <c r="S7" s="81" t="s">
        <v>125</v>
      </c>
      <c r="T7" s="81" t="s">
        <v>125</v>
      </c>
      <c r="U7" s="81">
        <v>-45199</v>
      </c>
      <c r="V7" s="81">
        <v>-89844</v>
      </c>
      <c r="W7" s="81">
        <v>-135043</v>
      </c>
      <c r="X7" s="81">
        <v>-63574</v>
      </c>
      <c r="Y7" s="82">
        <v>-30032</v>
      </c>
      <c r="Z7" s="74"/>
      <c r="AA7" s="74"/>
      <c r="AB7" s="74"/>
    </row>
    <row r="8" spans="1:28" s="6" customFormat="1" ht="9.75">
      <c r="A8" s="6" t="s">
        <v>268</v>
      </c>
      <c r="B8" s="13" t="s">
        <v>100</v>
      </c>
      <c r="C8" s="80">
        <v>22190</v>
      </c>
      <c r="D8" s="80">
        <v>22164</v>
      </c>
      <c r="E8" s="80">
        <v>23763</v>
      </c>
      <c r="F8" s="80">
        <v>23276</v>
      </c>
      <c r="G8" s="80">
        <v>27358</v>
      </c>
      <c r="H8" s="80">
        <v>30926</v>
      </c>
      <c r="I8" s="80">
        <v>34081</v>
      </c>
      <c r="J8" s="80">
        <v>35909</v>
      </c>
      <c r="K8" s="80">
        <v>38711</v>
      </c>
      <c r="L8" s="80">
        <v>33083</v>
      </c>
      <c r="M8" s="80">
        <v>41290</v>
      </c>
      <c r="N8" s="80">
        <v>52478</v>
      </c>
      <c r="O8" s="83" t="s">
        <v>125</v>
      </c>
      <c r="P8" s="83" t="s">
        <v>125</v>
      </c>
      <c r="Q8" s="83" t="s">
        <v>125</v>
      </c>
      <c r="R8" s="83" t="s">
        <v>125</v>
      </c>
      <c r="S8" s="83" t="s">
        <v>125</v>
      </c>
      <c r="T8" s="83" t="s">
        <v>125</v>
      </c>
      <c r="U8" s="83" t="s">
        <v>125</v>
      </c>
      <c r="V8" s="83" t="s">
        <v>125</v>
      </c>
      <c r="W8" s="83" t="s">
        <v>125</v>
      </c>
      <c r="X8" s="83" t="s">
        <v>125</v>
      </c>
      <c r="Y8" s="80"/>
      <c r="Z8" s="17"/>
      <c r="AA8" s="17"/>
      <c r="AB8" s="17"/>
    </row>
    <row r="9" spans="1:28" s="6" customFormat="1" ht="19.5">
      <c r="A9" s="6" t="s">
        <v>259</v>
      </c>
      <c r="B9" s="13" t="s">
        <v>88</v>
      </c>
      <c r="C9" s="83" t="s">
        <v>125</v>
      </c>
      <c r="D9" s="83" t="s">
        <v>125</v>
      </c>
      <c r="E9" s="83" t="s">
        <v>125</v>
      </c>
      <c r="F9" s="83" t="s">
        <v>125</v>
      </c>
      <c r="G9" s="83" t="s">
        <v>125</v>
      </c>
      <c r="H9" s="83" t="s">
        <v>125</v>
      </c>
      <c r="I9" s="83" t="s">
        <v>125</v>
      </c>
      <c r="J9" s="83" t="s">
        <v>125</v>
      </c>
      <c r="K9" s="83" t="s">
        <v>125</v>
      </c>
      <c r="L9" s="83" t="s">
        <v>125</v>
      </c>
      <c r="M9" s="83" t="s">
        <v>125</v>
      </c>
      <c r="N9" s="83" t="s">
        <v>125</v>
      </c>
      <c r="O9" s="80">
        <v>22974</v>
      </c>
      <c r="P9" s="80">
        <v>23611</v>
      </c>
      <c r="Q9" s="80">
        <v>25016</v>
      </c>
      <c r="R9" s="80">
        <v>30438</v>
      </c>
      <c r="S9" s="80">
        <v>32225</v>
      </c>
      <c r="T9" s="80">
        <v>30280</v>
      </c>
      <c r="U9" s="80">
        <v>28995</v>
      </c>
      <c r="V9" s="80">
        <v>27684</v>
      </c>
      <c r="W9" s="80">
        <v>119184</v>
      </c>
      <c r="X9" s="80">
        <v>27168</v>
      </c>
      <c r="Y9" s="80">
        <v>23424</v>
      </c>
      <c r="Z9" s="17"/>
      <c r="AA9" s="17"/>
      <c r="AB9" s="17"/>
    </row>
    <row r="10" spans="1:28" s="6" customFormat="1" ht="19.5">
      <c r="A10" s="6" t="s">
        <v>260</v>
      </c>
      <c r="B10" s="13" t="s">
        <v>89</v>
      </c>
      <c r="C10" s="83" t="s">
        <v>125</v>
      </c>
      <c r="D10" s="83" t="s">
        <v>125</v>
      </c>
      <c r="E10" s="83" t="s">
        <v>125</v>
      </c>
      <c r="F10" s="83" t="s">
        <v>125</v>
      </c>
      <c r="G10" s="83" t="s">
        <v>125</v>
      </c>
      <c r="H10" s="83" t="s">
        <v>125</v>
      </c>
      <c r="I10" s="83" t="s">
        <v>125</v>
      </c>
      <c r="J10" s="83" t="s">
        <v>125</v>
      </c>
      <c r="K10" s="83" t="s">
        <v>125</v>
      </c>
      <c r="L10" s="83" t="s">
        <v>125</v>
      </c>
      <c r="M10" s="83" t="s">
        <v>125</v>
      </c>
      <c r="N10" s="83" t="s">
        <v>125</v>
      </c>
      <c r="O10" s="80">
        <v>44757</v>
      </c>
      <c r="P10" s="80">
        <v>41377</v>
      </c>
      <c r="Q10" s="80">
        <v>39835</v>
      </c>
      <c r="R10" s="80">
        <v>36032</v>
      </c>
      <c r="S10" s="80">
        <v>33665</v>
      </c>
      <c r="T10" s="80">
        <v>35459</v>
      </c>
      <c r="U10" s="80">
        <v>36326</v>
      </c>
      <c r="V10" s="80">
        <v>40233</v>
      </c>
      <c r="W10" s="80">
        <v>145683</v>
      </c>
      <c r="X10" s="80">
        <v>43401</v>
      </c>
      <c r="Y10" s="80">
        <v>37395</v>
      </c>
      <c r="Z10" s="17"/>
      <c r="AA10" s="17"/>
      <c r="AB10" s="17"/>
    </row>
    <row r="11" spans="1:28" s="6" customFormat="1" ht="9.75">
      <c r="A11" s="6" t="s">
        <v>261</v>
      </c>
      <c r="B11" s="13" t="s">
        <v>90</v>
      </c>
      <c r="C11" s="80">
        <v>7029</v>
      </c>
      <c r="D11" s="80">
        <v>6835</v>
      </c>
      <c r="E11" s="80">
        <v>6956</v>
      </c>
      <c r="F11" s="80">
        <v>6561</v>
      </c>
      <c r="G11" s="80">
        <v>6009</v>
      </c>
      <c r="H11" s="80">
        <v>5880</v>
      </c>
      <c r="I11" s="80">
        <v>2956</v>
      </c>
      <c r="J11" s="80">
        <v>-3281</v>
      </c>
      <c r="K11" s="80">
        <v>4896</v>
      </c>
      <c r="L11" s="80">
        <v>8718</v>
      </c>
      <c r="M11" s="80">
        <v>8275</v>
      </c>
      <c r="N11" s="80">
        <v>11821</v>
      </c>
      <c r="O11" s="80">
        <v>14660</v>
      </c>
      <c r="P11" s="80">
        <v>-1527</v>
      </c>
      <c r="Q11" s="80">
        <v>6288</v>
      </c>
      <c r="R11" s="80">
        <v>6275</v>
      </c>
      <c r="S11" s="80">
        <v>12906</v>
      </c>
      <c r="T11" s="80">
        <v>4023</v>
      </c>
      <c r="U11" s="80">
        <v>4288</v>
      </c>
      <c r="V11" s="80">
        <v>12876</v>
      </c>
      <c r="W11" s="80">
        <v>34093</v>
      </c>
      <c r="X11" s="80">
        <v>3952</v>
      </c>
      <c r="Y11" s="80">
        <v>3099</v>
      </c>
      <c r="Z11" s="17"/>
      <c r="AA11" s="17"/>
      <c r="AB11" s="17"/>
    </row>
    <row r="12" spans="1:28" s="6" customFormat="1" ht="19.5">
      <c r="A12" s="6" t="s">
        <v>262</v>
      </c>
      <c r="B12" s="13" t="s">
        <v>91</v>
      </c>
      <c r="C12" s="84" t="s">
        <v>125</v>
      </c>
      <c r="D12" s="84" t="s">
        <v>125</v>
      </c>
      <c r="E12" s="84" t="s">
        <v>125</v>
      </c>
      <c r="F12" s="84" t="s">
        <v>125</v>
      </c>
      <c r="G12" s="84" t="s">
        <v>125</v>
      </c>
      <c r="H12" s="84" t="s">
        <v>125</v>
      </c>
      <c r="I12" s="84" t="s">
        <v>125</v>
      </c>
      <c r="J12" s="80">
        <v>4554</v>
      </c>
      <c r="K12" s="80">
        <v>2835</v>
      </c>
      <c r="L12" s="80">
        <v>2049</v>
      </c>
      <c r="M12" s="80">
        <v>1531</v>
      </c>
      <c r="N12" s="80">
        <v>1408</v>
      </c>
      <c r="O12" s="80">
        <v>1125</v>
      </c>
      <c r="P12" s="80">
        <v>1623</v>
      </c>
      <c r="Q12" s="80">
        <v>1301</v>
      </c>
      <c r="R12" s="80">
        <v>728</v>
      </c>
      <c r="S12" s="80">
        <v>514</v>
      </c>
      <c r="T12" s="80">
        <v>1028</v>
      </c>
      <c r="U12" s="80">
        <v>3230</v>
      </c>
      <c r="V12" s="80">
        <v>1471</v>
      </c>
      <c r="W12" s="80">
        <v>6243</v>
      </c>
      <c r="X12" s="80">
        <v>877</v>
      </c>
      <c r="Y12" s="80">
        <v>385</v>
      </c>
      <c r="Z12" s="17"/>
      <c r="AA12" s="17"/>
      <c r="AB12" s="17"/>
    </row>
    <row r="13" spans="1:28" s="6" customFormat="1" ht="19.5">
      <c r="A13" s="6" t="s">
        <v>226</v>
      </c>
      <c r="B13" s="13" t="s">
        <v>101</v>
      </c>
      <c r="C13" s="84">
        <v>0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0">
        <v>768</v>
      </c>
      <c r="K13" s="80">
        <v>0</v>
      </c>
      <c r="L13" s="80">
        <v>0</v>
      </c>
      <c r="M13" s="80">
        <v>0</v>
      </c>
      <c r="N13" s="80">
        <v>9281</v>
      </c>
      <c r="O13" s="83" t="s">
        <v>125</v>
      </c>
      <c r="P13" s="83" t="s">
        <v>125</v>
      </c>
      <c r="Q13" s="83" t="s">
        <v>125</v>
      </c>
      <c r="R13" s="83" t="s">
        <v>125</v>
      </c>
      <c r="S13" s="83" t="s">
        <v>125</v>
      </c>
      <c r="T13" s="83" t="s">
        <v>125</v>
      </c>
      <c r="U13" s="83" t="s">
        <v>125</v>
      </c>
      <c r="V13" s="83" t="s">
        <v>125</v>
      </c>
      <c r="W13" s="83" t="s">
        <v>125</v>
      </c>
      <c r="X13" s="83" t="s">
        <v>125</v>
      </c>
      <c r="Y13" s="83" t="s">
        <v>125</v>
      </c>
      <c r="Z13" s="17"/>
      <c r="AA13" s="17"/>
      <c r="AB13" s="17"/>
    </row>
    <row r="14" spans="1:28" s="6" customFormat="1" ht="9.75">
      <c r="A14" s="6" t="s">
        <v>265</v>
      </c>
      <c r="B14" s="13" t="s">
        <v>93</v>
      </c>
      <c r="C14" s="84"/>
      <c r="D14" s="84"/>
      <c r="E14" s="84"/>
      <c r="F14" s="84"/>
      <c r="G14" s="84"/>
      <c r="H14" s="84"/>
      <c r="I14" s="84"/>
      <c r="J14" s="80"/>
      <c r="K14" s="80"/>
      <c r="L14" s="80"/>
      <c r="M14" s="80"/>
      <c r="N14" s="80"/>
      <c r="O14" s="83"/>
      <c r="P14" s="83"/>
      <c r="Q14" s="83"/>
      <c r="R14" s="83" t="s">
        <v>125</v>
      </c>
      <c r="S14" s="83">
        <v>2753</v>
      </c>
      <c r="T14" s="83">
        <v>2919</v>
      </c>
      <c r="U14" s="83">
        <v>2936</v>
      </c>
      <c r="V14" s="83">
        <f>W14-U14-T14-S14</f>
        <v>2888</v>
      </c>
      <c r="W14" s="83">
        <v>11496</v>
      </c>
      <c r="X14" s="83">
        <v>2772</v>
      </c>
      <c r="Y14" s="80">
        <v>884</v>
      </c>
      <c r="Z14" s="17"/>
      <c r="AA14" s="17"/>
      <c r="AB14" s="17"/>
    </row>
    <row r="15" spans="1:28" s="6" customFormat="1" ht="9.75">
      <c r="A15" s="6" t="s">
        <v>266</v>
      </c>
      <c r="B15" s="13" t="s">
        <v>94</v>
      </c>
      <c r="C15" s="84"/>
      <c r="D15" s="84"/>
      <c r="E15" s="84"/>
      <c r="F15" s="84"/>
      <c r="G15" s="84"/>
      <c r="H15" s="84"/>
      <c r="I15" s="84"/>
      <c r="J15" s="80"/>
      <c r="K15" s="80"/>
      <c r="L15" s="80"/>
      <c r="M15" s="80"/>
      <c r="N15" s="80"/>
      <c r="O15" s="83"/>
      <c r="P15" s="83"/>
      <c r="Q15" s="83"/>
      <c r="R15" s="83" t="s">
        <v>125</v>
      </c>
      <c r="S15" s="83">
        <v>241</v>
      </c>
      <c r="T15" s="83">
        <v>242</v>
      </c>
      <c r="U15" s="83">
        <v>266</v>
      </c>
      <c r="V15" s="83">
        <f>W15-U15-T15-S15</f>
        <v>415</v>
      </c>
      <c r="W15" s="83">
        <v>1164</v>
      </c>
      <c r="X15" s="83">
        <v>207</v>
      </c>
      <c r="Y15" s="80">
        <v>31</v>
      </c>
      <c r="Z15" s="17"/>
      <c r="AA15" s="17"/>
      <c r="AB15" s="17"/>
    </row>
    <row r="16" spans="1:28" s="6" customFormat="1" ht="9.75">
      <c r="A16" s="6" t="s">
        <v>98</v>
      </c>
      <c r="B16" s="13" t="s">
        <v>98</v>
      </c>
      <c r="C16" s="84" t="s">
        <v>125</v>
      </c>
      <c r="D16" s="84" t="s">
        <v>125</v>
      </c>
      <c r="E16" s="84" t="s">
        <v>125</v>
      </c>
      <c r="F16" s="84" t="s">
        <v>125</v>
      </c>
      <c r="G16" s="84" t="s">
        <v>125</v>
      </c>
      <c r="H16" s="84" t="s">
        <v>125</v>
      </c>
      <c r="I16" s="84" t="s">
        <v>125</v>
      </c>
      <c r="J16" s="84" t="s">
        <v>125</v>
      </c>
      <c r="K16" s="80">
        <v>4514</v>
      </c>
      <c r="L16" s="80">
        <v>7295</v>
      </c>
      <c r="M16" s="80">
        <v>10215</v>
      </c>
      <c r="N16" s="80">
        <v>10889</v>
      </c>
      <c r="O16" s="80">
        <v>18026</v>
      </c>
      <c r="P16" s="80">
        <v>23137</v>
      </c>
      <c r="Q16" s="80">
        <v>28665</v>
      </c>
      <c r="R16" s="80">
        <v>33384</v>
      </c>
      <c r="S16" s="80">
        <f>39429-8488</f>
        <v>30941</v>
      </c>
      <c r="T16" s="80">
        <f>43683-9418</f>
        <v>34265</v>
      </c>
      <c r="U16" s="80">
        <f>47222-10055</f>
        <v>37167</v>
      </c>
      <c r="V16" s="80">
        <f>50932-11867</f>
        <v>39065</v>
      </c>
      <c r="W16" s="80">
        <f>181266-39788-40</f>
        <v>141438</v>
      </c>
      <c r="X16" s="80">
        <v>39067</v>
      </c>
      <c r="Y16" s="80">
        <v>40088</v>
      </c>
      <c r="Z16" s="17"/>
      <c r="AA16" s="17"/>
      <c r="AB16" s="17"/>
    </row>
    <row r="17" spans="1:28" s="6" customFormat="1" ht="9.75">
      <c r="A17" s="6" t="s">
        <v>263</v>
      </c>
      <c r="B17" s="13" t="s">
        <v>92</v>
      </c>
      <c r="C17" s="84">
        <v>500</v>
      </c>
      <c r="D17" s="84">
        <v>1138</v>
      </c>
      <c r="E17" s="84">
        <v>1308</v>
      </c>
      <c r="F17" s="84">
        <v>3965</v>
      </c>
      <c r="G17" s="84">
        <v>1924</v>
      </c>
      <c r="H17" s="84">
        <v>3940</v>
      </c>
      <c r="I17" s="84">
        <v>5323</v>
      </c>
      <c r="J17" s="84">
        <v>4663</v>
      </c>
      <c r="K17" s="80">
        <v>2488</v>
      </c>
      <c r="L17" s="80">
        <v>889</v>
      </c>
      <c r="M17" s="80">
        <v>1690</v>
      </c>
      <c r="N17" s="80">
        <v>-3659</v>
      </c>
      <c r="O17" s="80">
        <v>447</v>
      </c>
      <c r="P17" s="80">
        <v>399</v>
      </c>
      <c r="Q17" s="80">
        <v>419</v>
      </c>
      <c r="R17" s="80">
        <v>444</v>
      </c>
      <c r="S17" s="80">
        <f>520+8488</f>
        <v>9008</v>
      </c>
      <c r="T17" s="80">
        <f>301+9418</f>
        <v>9719</v>
      </c>
      <c r="U17" s="80">
        <f>230+10055</f>
        <v>10285</v>
      </c>
      <c r="V17" s="80">
        <f>310+11867</f>
        <v>12177</v>
      </c>
      <c r="W17" s="80">
        <f>1361+39788+40</f>
        <v>41189</v>
      </c>
      <c r="X17" s="80">
        <v>10907</v>
      </c>
      <c r="Y17" s="80">
        <v>11146</v>
      </c>
      <c r="Z17" s="17"/>
      <c r="AA17" s="17"/>
      <c r="AB17" s="17"/>
    </row>
    <row r="18" spans="1:28" s="6" customFormat="1" ht="9.75">
      <c r="A18" s="6" t="s">
        <v>264</v>
      </c>
      <c r="B18" s="13" t="s">
        <v>83</v>
      </c>
      <c r="C18" s="85">
        <v>101379</v>
      </c>
      <c r="D18" s="85">
        <v>112159</v>
      </c>
      <c r="E18" s="85">
        <v>108246</v>
      </c>
      <c r="F18" s="85">
        <v>104038</v>
      </c>
      <c r="G18" s="85">
        <v>32927</v>
      </c>
      <c r="H18" s="85">
        <v>33542</v>
      </c>
      <c r="I18" s="85">
        <v>32931</v>
      </c>
      <c r="J18" s="85">
        <v>57547</v>
      </c>
      <c r="K18" s="85">
        <v>70725</v>
      </c>
      <c r="L18" s="85">
        <v>40065</v>
      </c>
      <c r="M18" s="85">
        <v>30332</v>
      </c>
      <c r="N18" s="85">
        <v>31942</v>
      </c>
      <c r="O18" s="86" t="s">
        <v>125</v>
      </c>
      <c r="P18" s="86" t="s">
        <v>125</v>
      </c>
      <c r="Q18" s="86" t="s">
        <v>125</v>
      </c>
      <c r="R18" s="86" t="s">
        <v>125</v>
      </c>
      <c r="S18" s="86" t="s">
        <v>125</v>
      </c>
      <c r="T18" s="86" t="s">
        <v>125</v>
      </c>
      <c r="U18" s="86" t="s">
        <v>125</v>
      </c>
      <c r="V18" s="86" t="s">
        <v>125</v>
      </c>
      <c r="W18" s="86" t="s">
        <v>125</v>
      </c>
      <c r="X18" s="86" t="s">
        <v>125</v>
      </c>
      <c r="Y18" s="86" t="s">
        <v>125</v>
      </c>
      <c r="Z18" s="17"/>
      <c r="AA18" s="17"/>
      <c r="AB18" s="17"/>
    </row>
    <row r="19" spans="1:28" s="6" customFormat="1" ht="9.75">
      <c r="A19" s="6" t="s">
        <v>265</v>
      </c>
      <c r="B19" s="13" t="s">
        <v>93</v>
      </c>
      <c r="C19" s="80">
        <v>3992</v>
      </c>
      <c r="D19" s="80">
        <v>3557</v>
      </c>
      <c r="E19" s="80">
        <v>3694</v>
      </c>
      <c r="F19" s="80">
        <v>3954</v>
      </c>
      <c r="G19" s="80">
        <v>4142</v>
      </c>
      <c r="H19" s="80">
        <v>4406</v>
      </c>
      <c r="I19" s="80">
        <v>4689</v>
      </c>
      <c r="J19" s="80">
        <v>5721</v>
      </c>
      <c r="K19" s="80">
        <v>5963</v>
      </c>
      <c r="L19" s="80">
        <v>6140</v>
      </c>
      <c r="M19" s="80">
        <v>6472</v>
      </c>
      <c r="N19" s="80">
        <v>6581</v>
      </c>
      <c r="O19" s="83" t="s">
        <v>125</v>
      </c>
      <c r="P19" s="83" t="s">
        <v>125</v>
      </c>
      <c r="Q19" s="83" t="s">
        <v>125</v>
      </c>
      <c r="R19" s="83" t="s">
        <v>125</v>
      </c>
      <c r="S19" s="83" t="s">
        <v>125</v>
      </c>
      <c r="T19" s="83" t="s">
        <v>125</v>
      </c>
      <c r="U19" s="83" t="s">
        <v>125</v>
      </c>
      <c r="V19" s="83" t="s">
        <v>125</v>
      </c>
      <c r="W19" s="83" t="s">
        <v>125</v>
      </c>
      <c r="X19" s="83" t="s">
        <v>125</v>
      </c>
      <c r="Y19" s="83" t="s">
        <v>125</v>
      </c>
      <c r="Z19" s="17"/>
      <c r="AA19" s="17"/>
      <c r="AB19" s="17"/>
    </row>
    <row r="20" spans="1:28" s="6" customFormat="1" ht="9.75">
      <c r="A20" s="6" t="s">
        <v>266</v>
      </c>
      <c r="B20" s="13" t="s">
        <v>94</v>
      </c>
      <c r="C20" s="80">
        <v>136</v>
      </c>
      <c r="D20" s="80">
        <v>464</v>
      </c>
      <c r="E20" s="80">
        <v>425</v>
      </c>
      <c r="F20" s="80">
        <v>284</v>
      </c>
      <c r="G20" s="80">
        <v>113</v>
      </c>
      <c r="H20" s="80">
        <v>221</v>
      </c>
      <c r="I20" s="80">
        <v>352</v>
      </c>
      <c r="J20" s="80">
        <v>499</v>
      </c>
      <c r="K20" s="80">
        <v>283</v>
      </c>
      <c r="L20" s="80">
        <v>566</v>
      </c>
      <c r="M20" s="80">
        <v>264</v>
      </c>
      <c r="N20" s="80">
        <v>445</v>
      </c>
      <c r="O20" s="83" t="s">
        <v>125</v>
      </c>
      <c r="P20" s="83" t="s">
        <v>125</v>
      </c>
      <c r="Q20" s="83" t="s">
        <v>125</v>
      </c>
      <c r="R20" s="83" t="s">
        <v>125</v>
      </c>
      <c r="S20" s="83" t="s">
        <v>125</v>
      </c>
      <c r="T20" s="83" t="s">
        <v>125</v>
      </c>
      <c r="U20" s="83" t="s">
        <v>125</v>
      </c>
      <c r="V20" s="83" t="s">
        <v>125</v>
      </c>
      <c r="W20" s="83" t="s">
        <v>125</v>
      </c>
      <c r="X20" s="83" t="s">
        <v>125</v>
      </c>
      <c r="Y20" s="83" t="s">
        <v>125</v>
      </c>
      <c r="Z20" s="17"/>
      <c r="AA20" s="17"/>
      <c r="AB20" s="17"/>
    </row>
    <row r="21" spans="1:28" s="6" customFormat="1" ht="9.75">
      <c r="A21" s="6" t="s">
        <v>267</v>
      </c>
      <c r="B21" s="13" t="s">
        <v>86</v>
      </c>
      <c r="C21" s="80">
        <v>97251</v>
      </c>
      <c r="D21" s="80">
        <v>108138</v>
      </c>
      <c r="E21" s="80">
        <v>104127</v>
      </c>
      <c r="F21" s="80">
        <v>99800</v>
      </c>
      <c r="G21" s="80">
        <v>28672</v>
      </c>
      <c r="H21" s="80">
        <v>28915</v>
      </c>
      <c r="I21" s="80">
        <v>27890</v>
      </c>
      <c r="J21" s="80">
        <v>51327</v>
      </c>
      <c r="K21" s="80">
        <v>64479</v>
      </c>
      <c r="L21" s="80">
        <v>33359</v>
      </c>
      <c r="M21" s="80">
        <v>23596</v>
      </c>
      <c r="N21" s="80">
        <v>24916</v>
      </c>
      <c r="O21" s="83" t="s">
        <v>125</v>
      </c>
      <c r="P21" s="83" t="s">
        <v>125</v>
      </c>
      <c r="Q21" s="83" t="s">
        <v>125</v>
      </c>
      <c r="R21" s="83" t="s">
        <v>125</v>
      </c>
      <c r="S21" s="83" t="s">
        <v>125</v>
      </c>
      <c r="T21" s="83" t="s">
        <v>125</v>
      </c>
      <c r="U21" s="83" t="s">
        <v>125</v>
      </c>
      <c r="V21" s="83" t="s">
        <v>125</v>
      </c>
      <c r="W21" s="83" t="s">
        <v>125</v>
      </c>
      <c r="X21" s="83" t="s">
        <v>125</v>
      </c>
      <c r="Y21" s="83" t="s">
        <v>125</v>
      </c>
      <c r="Z21" s="17"/>
      <c r="AA21" s="17"/>
      <c r="AB21" s="17"/>
    </row>
    <row r="22" spans="1:28" s="6" customFormat="1" ht="9.75">
      <c r="A22" s="6" t="s">
        <v>264</v>
      </c>
      <c r="B22" s="77" t="s">
        <v>28</v>
      </c>
      <c r="C22" s="78" t="s">
        <v>125</v>
      </c>
      <c r="D22" s="78" t="s">
        <v>125</v>
      </c>
      <c r="E22" s="78" t="s">
        <v>125</v>
      </c>
      <c r="F22" s="78" t="s">
        <v>125</v>
      </c>
      <c r="G22" s="78" t="s">
        <v>125</v>
      </c>
      <c r="H22" s="78" t="s">
        <v>125</v>
      </c>
      <c r="I22" s="78" t="s">
        <v>125</v>
      </c>
      <c r="J22" s="78" t="s">
        <v>125</v>
      </c>
      <c r="K22" s="78" t="s">
        <v>125</v>
      </c>
      <c r="L22" s="78" t="s">
        <v>125</v>
      </c>
      <c r="M22" s="78" t="s">
        <v>125</v>
      </c>
      <c r="N22" s="78" t="s">
        <v>125</v>
      </c>
      <c r="O22" s="79">
        <v>35078</v>
      </c>
      <c r="P22" s="79">
        <v>52175</v>
      </c>
      <c r="Q22" s="79">
        <v>38463</v>
      </c>
      <c r="R22" s="79">
        <v>38112</v>
      </c>
      <c r="S22" s="79">
        <f>S25</f>
        <v>33474</v>
      </c>
      <c r="T22" s="79">
        <f t="shared" ref="T22:V22" si="2">T25</f>
        <v>35442</v>
      </c>
      <c r="U22" s="79">
        <f t="shared" si="2"/>
        <v>44164</v>
      </c>
      <c r="V22" s="79">
        <f t="shared" si="2"/>
        <v>40445</v>
      </c>
      <c r="W22" s="79">
        <v>153525</v>
      </c>
      <c r="X22" s="79">
        <f>X25</f>
        <v>22486</v>
      </c>
      <c r="Y22" s="79">
        <f>Y25</f>
        <v>38304</v>
      </c>
      <c r="Z22" s="17"/>
      <c r="AA22" s="17"/>
      <c r="AB22" s="17"/>
    </row>
    <row r="23" spans="1:28" s="6" customFormat="1" ht="9.75">
      <c r="A23" s="6" t="s">
        <v>265</v>
      </c>
      <c r="B23" s="13" t="s">
        <v>93</v>
      </c>
      <c r="C23" s="83" t="s">
        <v>125</v>
      </c>
      <c r="D23" s="83" t="s">
        <v>125</v>
      </c>
      <c r="E23" s="83" t="s">
        <v>125</v>
      </c>
      <c r="F23" s="83" t="s">
        <v>125</v>
      </c>
      <c r="G23" s="83" t="s">
        <v>125</v>
      </c>
      <c r="H23" s="83" t="s">
        <v>125</v>
      </c>
      <c r="I23" s="83" t="s">
        <v>125</v>
      </c>
      <c r="J23" s="83" t="s">
        <v>125</v>
      </c>
      <c r="K23" s="83" t="s">
        <v>125</v>
      </c>
      <c r="L23" s="83" t="s">
        <v>125</v>
      </c>
      <c r="M23" s="83" t="s">
        <v>125</v>
      </c>
      <c r="N23" s="83" t="s">
        <v>125</v>
      </c>
      <c r="O23" s="80">
        <v>2717</v>
      </c>
      <c r="P23" s="80">
        <v>2564</v>
      </c>
      <c r="Q23" s="80">
        <v>2644</v>
      </c>
      <c r="R23" s="80">
        <v>2793</v>
      </c>
      <c r="S23" s="83" t="s">
        <v>125</v>
      </c>
      <c r="T23" s="83" t="s">
        <v>125</v>
      </c>
      <c r="U23" s="83" t="s">
        <v>125</v>
      </c>
      <c r="V23" s="83" t="s">
        <v>125</v>
      </c>
      <c r="W23" s="83" t="s">
        <v>125</v>
      </c>
      <c r="X23" s="83" t="s">
        <v>125</v>
      </c>
      <c r="Y23" s="83" t="s">
        <v>125</v>
      </c>
      <c r="Z23" s="17"/>
      <c r="AA23" s="17"/>
      <c r="AB23" s="17"/>
    </row>
    <row r="24" spans="1:28" s="6" customFormat="1" ht="9.75">
      <c r="A24" s="6" t="s">
        <v>266</v>
      </c>
      <c r="B24" s="13" t="s">
        <v>94</v>
      </c>
      <c r="C24" s="83" t="s">
        <v>125</v>
      </c>
      <c r="D24" s="83" t="s">
        <v>125</v>
      </c>
      <c r="E24" s="83" t="s">
        <v>125</v>
      </c>
      <c r="F24" s="83" t="s">
        <v>125</v>
      </c>
      <c r="G24" s="83" t="s">
        <v>125</v>
      </c>
      <c r="H24" s="83" t="s">
        <v>125</v>
      </c>
      <c r="I24" s="83" t="s">
        <v>125</v>
      </c>
      <c r="J24" s="83" t="s">
        <v>125</v>
      </c>
      <c r="K24" s="83" t="s">
        <v>125</v>
      </c>
      <c r="L24" s="83" t="s">
        <v>125</v>
      </c>
      <c r="M24" s="83" t="s">
        <v>125</v>
      </c>
      <c r="N24" s="83" t="s">
        <v>125</v>
      </c>
      <c r="O24" s="80">
        <v>490</v>
      </c>
      <c r="P24" s="80">
        <v>624</v>
      </c>
      <c r="Q24" s="80">
        <v>572</v>
      </c>
      <c r="R24" s="80">
        <v>509</v>
      </c>
      <c r="S24" s="83" t="s">
        <v>125</v>
      </c>
      <c r="T24" s="83" t="s">
        <v>125</v>
      </c>
      <c r="U24" s="83" t="s">
        <v>125</v>
      </c>
      <c r="V24" s="83" t="s">
        <v>125</v>
      </c>
      <c r="W24" s="83" t="s">
        <v>125</v>
      </c>
      <c r="X24" s="83" t="s">
        <v>125</v>
      </c>
      <c r="Y24" s="83" t="s">
        <v>125</v>
      </c>
      <c r="Z24" s="17"/>
      <c r="AA24" s="17"/>
      <c r="AB24" s="17"/>
    </row>
    <row r="25" spans="1:28" s="6" customFormat="1" ht="9.75">
      <c r="A25" s="6" t="s">
        <v>267</v>
      </c>
      <c r="B25" s="42" t="s">
        <v>102</v>
      </c>
      <c r="C25" s="83" t="s">
        <v>125</v>
      </c>
      <c r="D25" s="83" t="s">
        <v>125</v>
      </c>
      <c r="E25" s="83" t="s">
        <v>125</v>
      </c>
      <c r="F25" s="83" t="s">
        <v>125</v>
      </c>
      <c r="G25" s="83" t="s">
        <v>125</v>
      </c>
      <c r="H25" s="83" t="s">
        <v>125</v>
      </c>
      <c r="I25" s="83" t="s">
        <v>125</v>
      </c>
      <c r="J25" s="83" t="s">
        <v>125</v>
      </c>
      <c r="K25" s="83" t="s">
        <v>125</v>
      </c>
      <c r="L25" s="83" t="s">
        <v>125</v>
      </c>
      <c r="M25" s="83" t="s">
        <v>125</v>
      </c>
      <c r="N25" s="83" t="s">
        <v>125</v>
      </c>
      <c r="O25" s="80">
        <v>31871</v>
      </c>
      <c r="P25" s="80">
        <v>48987</v>
      </c>
      <c r="Q25" s="80">
        <v>35247</v>
      </c>
      <c r="R25" s="80">
        <v>34810</v>
      </c>
      <c r="S25" s="80">
        <v>33474</v>
      </c>
      <c r="T25" s="80">
        <v>35442</v>
      </c>
      <c r="U25" s="80">
        <v>44164</v>
      </c>
      <c r="V25" s="80">
        <v>40445</v>
      </c>
      <c r="W25" s="80">
        <v>153525</v>
      </c>
      <c r="X25" s="80">
        <v>22486</v>
      </c>
      <c r="Y25" s="80">
        <v>38304</v>
      </c>
      <c r="Z25" s="17"/>
      <c r="AA25" s="17"/>
      <c r="AB25" s="17"/>
    </row>
    <row r="26" spans="1:28" s="6" customFormat="1" ht="10.5" thickBot="1">
      <c r="A26" s="6" t="s">
        <v>233</v>
      </c>
      <c r="B26" s="40" t="s">
        <v>1</v>
      </c>
      <c r="C26" s="44">
        <f>C27+C34</f>
        <v>-211821</v>
      </c>
      <c r="D26" s="44">
        <f t="shared" ref="D26:T26" si="3">D27+D34</f>
        <v>-222926</v>
      </c>
      <c r="E26" s="44">
        <f t="shared" si="3"/>
        <v>-230697</v>
      </c>
      <c r="F26" s="44">
        <f t="shared" si="3"/>
        <v>-232763</v>
      </c>
      <c r="G26" s="44">
        <f t="shared" si="3"/>
        <v>-165508</v>
      </c>
      <c r="H26" s="44">
        <f t="shared" si="3"/>
        <v>-169958</v>
      </c>
      <c r="I26" s="44">
        <f t="shared" si="3"/>
        <v>-165380</v>
      </c>
      <c r="J26" s="44">
        <f t="shared" si="3"/>
        <v>-196986</v>
      </c>
      <c r="K26" s="44">
        <f t="shared" si="3"/>
        <v>-204313</v>
      </c>
      <c r="L26" s="44">
        <f t="shared" si="3"/>
        <v>-170049</v>
      </c>
      <c r="M26" s="44">
        <f t="shared" si="3"/>
        <v>-175482</v>
      </c>
      <c r="N26" s="44">
        <f t="shared" si="3"/>
        <v>-195146</v>
      </c>
      <c r="O26" s="44">
        <f t="shared" si="3"/>
        <v>-210323</v>
      </c>
      <c r="P26" s="44">
        <f t="shared" si="3"/>
        <v>-228486</v>
      </c>
      <c r="Q26" s="44">
        <f t="shared" si="3"/>
        <v>-213747</v>
      </c>
      <c r="R26" s="44">
        <f t="shared" si="3"/>
        <v>-219292</v>
      </c>
      <c r="S26" s="44">
        <f t="shared" si="3"/>
        <v>-216279</v>
      </c>
      <c r="T26" s="44">
        <f t="shared" si="3"/>
        <v>-217172</v>
      </c>
      <c r="U26" s="44">
        <v>-226328</v>
      </c>
      <c r="V26" s="44">
        <v>-218067</v>
      </c>
      <c r="W26" s="44">
        <v>-877846</v>
      </c>
      <c r="X26" s="44">
        <f>X27+X34</f>
        <v>-183553</v>
      </c>
      <c r="Y26" s="44">
        <f>Y27+Y34</f>
        <v>-137708</v>
      </c>
      <c r="Z26" s="17"/>
      <c r="AA26" s="17"/>
      <c r="AB26" s="17"/>
    </row>
    <row r="27" spans="1:28" s="6" customFormat="1" ht="27">
      <c r="A27" s="6" t="s">
        <v>269</v>
      </c>
      <c r="B27" s="76" t="s">
        <v>85</v>
      </c>
      <c r="C27" s="87">
        <v>-112865</v>
      </c>
      <c r="D27" s="87">
        <v>-115979</v>
      </c>
      <c r="E27" s="87">
        <v>-126557</v>
      </c>
      <c r="F27" s="87">
        <v>-133840</v>
      </c>
      <c r="G27" s="87">
        <v>-139447</v>
      </c>
      <c r="H27" s="87">
        <v>-143107</v>
      </c>
      <c r="I27" s="87">
        <v>-133054</v>
      </c>
      <c r="J27" s="87">
        <v>-129162</v>
      </c>
      <c r="K27" s="87">
        <v>-121222</v>
      </c>
      <c r="L27" s="87">
        <v>-114705</v>
      </c>
      <c r="M27" s="87">
        <v>-127339</v>
      </c>
      <c r="N27" s="87">
        <v>-132547</v>
      </c>
      <c r="O27" s="87">
        <v>-139201</v>
      </c>
      <c r="P27" s="87">
        <v>-139994</v>
      </c>
      <c r="Q27" s="87">
        <v>-127879</v>
      </c>
      <c r="R27" s="87">
        <v>-127707</v>
      </c>
      <c r="S27" s="87">
        <v>-126710</v>
      </c>
      <c r="T27" s="87">
        <v>-129634</v>
      </c>
      <c r="U27" s="87">
        <v>-132828</v>
      </c>
      <c r="V27" s="87">
        <v>-125696</v>
      </c>
      <c r="W27" s="87">
        <v>-514868</v>
      </c>
      <c r="X27" s="87">
        <f>SUM(X28:X33)</f>
        <v>-109269</v>
      </c>
      <c r="Y27" s="87">
        <f>SUM(Y28:Y33)</f>
        <v>-82135</v>
      </c>
      <c r="Z27" s="17"/>
      <c r="AA27" s="17"/>
      <c r="AB27" s="17"/>
    </row>
    <row r="28" spans="1:28" s="6" customFormat="1" ht="9.75">
      <c r="A28" s="6" t="s">
        <v>256</v>
      </c>
      <c r="B28" s="13" t="s">
        <v>95</v>
      </c>
      <c r="C28" s="80">
        <v>-83108</v>
      </c>
      <c r="D28" s="80">
        <v>-85929</v>
      </c>
      <c r="E28" s="80">
        <v>-98190</v>
      </c>
      <c r="F28" s="80">
        <v>-101082</v>
      </c>
      <c r="G28" s="80">
        <v>-106815</v>
      </c>
      <c r="H28" s="80">
        <v>-106960</v>
      </c>
      <c r="I28" s="80">
        <v>-97203</v>
      </c>
      <c r="J28" s="80">
        <v>-89415</v>
      </c>
      <c r="K28" s="80">
        <v>-84885</v>
      </c>
      <c r="L28" s="80">
        <v>-78620</v>
      </c>
      <c r="M28" s="80">
        <v>-88967</v>
      </c>
      <c r="N28" s="80">
        <v>-93431</v>
      </c>
      <c r="O28" s="80">
        <v>-94796</v>
      </c>
      <c r="P28" s="80">
        <v>-95383</v>
      </c>
      <c r="Q28" s="80">
        <v>-88316</v>
      </c>
      <c r="R28" s="80">
        <v>-87074</v>
      </c>
      <c r="S28" s="80">
        <v>-86329</v>
      </c>
      <c r="T28" s="80">
        <v>-89530</v>
      </c>
      <c r="U28" s="80">
        <v>-91360</v>
      </c>
      <c r="V28" s="80">
        <v>-83740</v>
      </c>
      <c r="W28" s="80">
        <v>-350959</v>
      </c>
      <c r="X28" s="80">
        <v>-68715</v>
      </c>
      <c r="Y28" s="80">
        <v>-46725</v>
      </c>
      <c r="Z28" s="17"/>
      <c r="AA28" s="17"/>
      <c r="AB28" s="17"/>
    </row>
    <row r="29" spans="1:28" s="6" customFormat="1" ht="9.75">
      <c r="A29" s="6" t="s">
        <v>270</v>
      </c>
      <c r="B29" s="13" t="s">
        <v>96</v>
      </c>
      <c r="C29" s="80">
        <v>-22949</v>
      </c>
      <c r="D29" s="80">
        <v>-24724</v>
      </c>
      <c r="E29" s="80">
        <v>-24964</v>
      </c>
      <c r="F29" s="80">
        <v>-29368</v>
      </c>
      <c r="G29" s="80">
        <v>-28597</v>
      </c>
      <c r="H29" s="80">
        <v>-30455</v>
      </c>
      <c r="I29" s="80">
        <v>-31754</v>
      </c>
      <c r="J29" s="80">
        <v>-33333</v>
      </c>
      <c r="K29" s="80">
        <v>-29509</v>
      </c>
      <c r="L29" s="80">
        <v>-29123</v>
      </c>
      <c r="M29" s="80">
        <v>-30506</v>
      </c>
      <c r="N29" s="80">
        <v>-32768</v>
      </c>
      <c r="O29" s="80">
        <v>-37135</v>
      </c>
      <c r="P29" s="80">
        <v>-36247</v>
      </c>
      <c r="Q29" s="80">
        <v>-32792</v>
      </c>
      <c r="R29" s="80">
        <v>-33511</v>
      </c>
      <c r="S29" s="80">
        <v>-32117</v>
      </c>
      <c r="T29" s="80">
        <v>-32079</v>
      </c>
      <c r="U29" s="80">
        <v>-33012</v>
      </c>
      <c r="V29" s="80">
        <v>-34785</v>
      </c>
      <c r="W29" s="80">
        <v>-131993</v>
      </c>
      <c r="X29" s="80">
        <v>-30307</v>
      </c>
      <c r="Y29" s="80">
        <v>-31889</v>
      </c>
      <c r="Z29" s="17"/>
      <c r="AA29" s="17"/>
      <c r="AB29" s="17"/>
    </row>
    <row r="30" spans="1:28" s="6" customFormat="1" ht="19.5">
      <c r="A30" s="6" t="s">
        <v>262</v>
      </c>
      <c r="B30" s="13" t="s">
        <v>91</v>
      </c>
      <c r="C30" s="80">
        <v>-5380</v>
      </c>
      <c r="D30" s="80">
        <v>-4629</v>
      </c>
      <c r="E30" s="80">
        <v>-1828</v>
      </c>
      <c r="F30" s="80">
        <v>-2251</v>
      </c>
      <c r="G30" s="80">
        <v>-2384</v>
      </c>
      <c r="H30" s="80">
        <v>-3715</v>
      </c>
      <c r="I30" s="80">
        <v>-3118</v>
      </c>
      <c r="J30" s="80">
        <v>-4620</v>
      </c>
      <c r="K30" s="80">
        <v>-4096</v>
      </c>
      <c r="L30" s="80">
        <v>-3770</v>
      </c>
      <c r="M30" s="80">
        <v>-4612</v>
      </c>
      <c r="N30" s="80">
        <v>-3521</v>
      </c>
      <c r="O30" s="80">
        <v>-4286</v>
      </c>
      <c r="P30" s="80">
        <v>-4243</v>
      </c>
      <c r="Q30" s="80">
        <v>-3245</v>
      </c>
      <c r="R30" s="80">
        <v>-2879</v>
      </c>
      <c r="S30" s="80">
        <v>-3559</v>
      </c>
      <c r="T30" s="80">
        <v>-3059</v>
      </c>
      <c r="U30" s="80">
        <v>-2904</v>
      </c>
      <c r="V30" s="80">
        <v>-3347</v>
      </c>
      <c r="W30" s="80">
        <v>-12869</v>
      </c>
      <c r="X30" s="80">
        <v>-4685</v>
      </c>
      <c r="Y30" s="80">
        <v>-724</v>
      </c>
      <c r="Z30" s="17"/>
      <c r="AA30" s="17"/>
      <c r="AB30" s="17"/>
    </row>
    <row r="31" spans="1:28" s="6" customFormat="1" ht="9.75">
      <c r="A31" s="6" t="s">
        <v>271</v>
      </c>
      <c r="B31" s="13" t="s">
        <v>97</v>
      </c>
      <c r="C31" s="80">
        <v>-910</v>
      </c>
      <c r="D31" s="80">
        <v>274</v>
      </c>
      <c r="E31" s="80">
        <v>-950</v>
      </c>
      <c r="F31" s="80">
        <v>-601</v>
      </c>
      <c r="G31" s="80">
        <v>-1081</v>
      </c>
      <c r="H31" s="80">
        <v>-1159</v>
      </c>
      <c r="I31" s="80">
        <v>-504</v>
      </c>
      <c r="J31" s="80">
        <v>-702</v>
      </c>
      <c r="K31" s="80">
        <v>-1017</v>
      </c>
      <c r="L31" s="80">
        <v>-837</v>
      </c>
      <c r="M31" s="80">
        <v>-779</v>
      </c>
      <c r="N31" s="80">
        <v>-667</v>
      </c>
      <c r="O31" s="80">
        <v>-825</v>
      </c>
      <c r="P31" s="80">
        <v>-735</v>
      </c>
      <c r="Q31" s="80">
        <v>-732</v>
      </c>
      <c r="R31" s="80">
        <v>-365</v>
      </c>
      <c r="S31" s="80">
        <v>-767</v>
      </c>
      <c r="T31" s="80">
        <v>-622</v>
      </c>
      <c r="U31" s="80">
        <v>-280</v>
      </c>
      <c r="V31" s="80">
        <v>-553</v>
      </c>
      <c r="W31" s="80">
        <v>-2222</v>
      </c>
      <c r="X31" s="80">
        <v>-739</v>
      </c>
      <c r="Y31" s="80">
        <v>-521</v>
      </c>
      <c r="Z31" s="17"/>
      <c r="AA31" s="17"/>
      <c r="AB31" s="17"/>
    </row>
    <row r="32" spans="1:28" s="12" customFormat="1" ht="9.75">
      <c r="A32" s="12" t="s">
        <v>98</v>
      </c>
      <c r="B32" s="13" t="s">
        <v>98</v>
      </c>
      <c r="C32" s="83" t="s">
        <v>125</v>
      </c>
      <c r="D32" s="83" t="s">
        <v>125</v>
      </c>
      <c r="E32" s="83" t="s">
        <v>125</v>
      </c>
      <c r="F32" s="83" t="s">
        <v>125</v>
      </c>
      <c r="G32" s="83" t="s">
        <v>125</v>
      </c>
      <c r="H32" s="83" t="s">
        <v>125</v>
      </c>
      <c r="I32" s="83" t="s">
        <v>125</v>
      </c>
      <c r="J32" s="83" t="s">
        <v>125</v>
      </c>
      <c r="K32" s="83" t="s">
        <v>125</v>
      </c>
      <c r="L32" s="83" t="s">
        <v>125</v>
      </c>
      <c r="M32" s="83" t="s">
        <v>125</v>
      </c>
      <c r="N32" s="83" t="s">
        <v>125</v>
      </c>
      <c r="O32" s="83" t="s">
        <v>125</v>
      </c>
      <c r="P32" s="83" t="s">
        <v>125</v>
      </c>
      <c r="Q32" s="83" t="s">
        <v>125</v>
      </c>
      <c r="R32" s="83" t="s">
        <v>125</v>
      </c>
      <c r="S32" s="80">
        <v>-932</v>
      </c>
      <c r="T32" s="80">
        <v>-1240</v>
      </c>
      <c r="U32" s="80">
        <v>-1123</v>
      </c>
      <c r="V32" s="80">
        <v>-1405</v>
      </c>
      <c r="W32" s="80">
        <v>-4701</v>
      </c>
      <c r="X32" s="80">
        <v>-801</v>
      </c>
      <c r="Y32" s="80">
        <v>-730</v>
      </c>
      <c r="Z32" s="17"/>
      <c r="AA32" s="17"/>
      <c r="AB32" s="17"/>
    </row>
    <row r="33" spans="1:28" s="6" customFormat="1" ht="9.75">
      <c r="A33" s="6" t="s">
        <v>272</v>
      </c>
      <c r="B33" s="13" t="s">
        <v>92</v>
      </c>
      <c r="C33" s="80">
        <v>-518</v>
      </c>
      <c r="D33" s="80">
        <v>-971</v>
      </c>
      <c r="E33" s="80">
        <v>-625</v>
      </c>
      <c r="F33" s="80">
        <v>-538</v>
      </c>
      <c r="G33" s="80">
        <v>-570</v>
      </c>
      <c r="H33" s="80">
        <v>-818</v>
      </c>
      <c r="I33" s="80">
        <v>-475</v>
      </c>
      <c r="J33" s="80">
        <v>-1092</v>
      </c>
      <c r="K33" s="80">
        <v>-1715</v>
      </c>
      <c r="L33" s="80">
        <v>-2355</v>
      </c>
      <c r="M33" s="80">
        <v>-2475</v>
      </c>
      <c r="N33" s="80">
        <v>-2160</v>
      </c>
      <c r="O33" s="80">
        <v>-2159</v>
      </c>
      <c r="P33" s="80">
        <v>-3386</v>
      </c>
      <c r="Q33" s="80">
        <v>-2794</v>
      </c>
      <c r="R33" s="80">
        <v>-3878</v>
      </c>
      <c r="S33" s="80">
        <v>-3006</v>
      </c>
      <c r="T33" s="80">
        <v>-3104</v>
      </c>
      <c r="U33" s="80">
        <v>-4149</v>
      </c>
      <c r="V33" s="80">
        <v>-1866</v>
      </c>
      <c r="W33" s="80">
        <v>-12124</v>
      </c>
      <c r="X33" s="80">
        <v>-4022</v>
      </c>
      <c r="Y33" s="80">
        <v>-1546</v>
      </c>
      <c r="Z33" s="17"/>
      <c r="AA33" s="17"/>
      <c r="AB33" s="17"/>
    </row>
    <row r="34" spans="1:28" s="6" customFormat="1" ht="9.75">
      <c r="A34" s="6" t="s">
        <v>273</v>
      </c>
      <c r="B34" s="13" t="s">
        <v>84</v>
      </c>
      <c r="C34" s="85">
        <v>-98956</v>
      </c>
      <c r="D34" s="85">
        <v>-106947</v>
      </c>
      <c r="E34" s="85">
        <v>-104140</v>
      </c>
      <c r="F34" s="85">
        <v>-98923</v>
      </c>
      <c r="G34" s="85">
        <v>-26061</v>
      </c>
      <c r="H34" s="85">
        <v>-26851</v>
      </c>
      <c r="I34" s="85">
        <v>-32326</v>
      </c>
      <c r="J34" s="85">
        <v>-67824</v>
      </c>
      <c r="K34" s="85">
        <v>-83091</v>
      </c>
      <c r="L34" s="85">
        <v>-55344</v>
      </c>
      <c r="M34" s="85">
        <v>-48143</v>
      </c>
      <c r="N34" s="85">
        <v>-62599</v>
      </c>
      <c r="O34" s="85">
        <v>-71122</v>
      </c>
      <c r="P34" s="85">
        <v>-88492</v>
      </c>
      <c r="Q34" s="85">
        <v>-85868</v>
      </c>
      <c r="R34" s="85">
        <v>-91585</v>
      </c>
      <c r="S34" s="85">
        <v>-89569</v>
      </c>
      <c r="T34" s="85">
        <v>-87538</v>
      </c>
      <c r="U34" s="85">
        <v>-93500</v>
      </c>
      <c r="V34" s="85">
        <v>-92371</v>
      </c>
      <c r="W34" s="85">
        <v>-362978</v>
      </c>
      <c r="X34" s="85">
        <f>SUM(X35:X36)</f>
        <v>-74284</v>
      </c>
      <c r="Y34" s="85">
        <f>SUM(Y35:Y36)</f>
        <v>-55573</v>
      </c>
      <c r="Z34" s="17"/>
      <c r="AA34" s="17"/>
      <c r="AB34" s="17"/>
    </row>
    <row r="35" spans="1:28" s="6" customFormat="1" ht="9.75">
      <c r="A35" s="6" t="s">
        <v>274</v>
      </c>
      <c r="B35" s="13" t="s">
        <v>99</v>
      </c>
      <c r="C35" s="80">
        <v>-10964</v>
      </c>
      <c r="D35" s="80">
        <v>-10306</v>
      </c>
      <c r="E35" s="80">
        <v>-8782</v>
      </c>
      <c r="F35" s="80">
        <v>-7839</v>
      </c>
      <c r="G35" s="80">
        <v>-7621</v>
      </c>
      <c r="H35" s="80">
        <v>-8391</v>
      </c>
      <c r="I35" s="80">
        <v>-11024</v>
      </c>
      <c r="J35" s="80">
        <v>-21366</v>
      </c>
      <c r="K35" s="80">
        <v>-24479</v>
      </c>
      <c r="L35" s="80">
        <v>-26108</v>
      </c>
      <c r="M35" s="80">
        <v>-28681</v>
      </c>
      <c r="N35" s="80">
        <v>-42104</v>
      </c>
      <c r="O35" s="80">
        <v>-45110</v>
      </c>
      <c r="P35" s="88">
        <v>-46479</v>
      </c>
      <c r="Q35" s="88">
        <v>-58092</v>
      </c>
      <c r="R35" s="80">
        <v>-65104</v>
      </c>
      <c r="S35" s="80">
        <v>-66053</v>
      </c>
      <c r="T35" s="80">
        <v>-64506</v>
      </c>
      <c r="U35" s="80">
        <v>-62693</v>
      </c>
      <c r="V35" s="80">
        <v>-64888</v>
      </c>
      <c r="W35" s="80">
        <v>-258140</v>
      </c>
      <c r="X35" s="80">
        <v>-63836</v>
      </c>
      <c r="Y35" s="80">
        <v>-40349</v>
      </c>
      <c r="Z35" s="17"/>
      <c r="AA35" s="17"/>
      <c r="AB35" s="17"/>
    </row>
    <row r="36" spans="1:28" s="6" customFormat="1" ht="9.75">
      <c r="A36" s="6" t="s">
        <v>267</v>
      </c>
      <c r="B36" s="13" t="s">
        <v>102</v>
      </c>
      <c r="C36" s="80">
        <v>-87992</v>
      </c>
      <c r="D36" s="80">
        <v>-96641</v>
      </c>
      <c r="E36" s="80">
        <v>-95358</v>
      </c>
      <c r="F36" s="80">
        <v>-91084</v>
      </c>
      <c r="G36" s="80">
        <v>-18440</v>
      </c>
      <c r="H36" s="80">
        <v>-18460</v>
      </c>
      <c r="I36" s="80">
        <v>-21302</v>
      </c>
      <c r="J36" s="80">
        <v>-46458</v>
      </c>
      <c r="K36" s="80">
        <v>-58612</v>
      </c>
      <c r="L36" s="80">
        <v>-29236</v>
      </c>
      <c r="M36" s="80">
        <v>-19462</v>
      </c>
      <c r="N36" s="80">
        <v>-20495</v>
      </c>
      <c r="O36" s="80">
        <v>-26012</v>
      </c>
      <c r="P36" s="80">
        <v>-42013</v>
      </c>
      <c r="Q36" s="80">
        <v>-27776</v>
      </c>
      <c r="R36" s="80">
        <v>-26481</v>
      </c>
      <c r="S36" s="80">
        <v>-23516</v>
      </c>
      <c r="T36" s="80">
        <v>-23032</v>
      </c>
      <c r="U36" s="80">
        <v>-30807</v>
      </c>
      <c r="V36" s="80">
        <v>-27483</v>
      </c>
      <c r="W36" s="80">
        <v>-104838</v>
      </c>
      <c r="X36" s="80">
        <v>-10448</v>
      </c>
      <c r="Y36" s="80">
        <v>-15224</v>
      </c>
      <c r="Z36" s="17"/>
      <c r="AA36" s="17"/>
      <c r="AB36" s="17"/>
    </row>
    <row r="37" spans="1:28" s="6" customFormat="1" ht="10.5" thickBot="1">
      <c r="A37" s="6" t="s">
        <v>234</v>
      </c>
      <c r="B37" s="40" t="s">
        <v>2</v>
      </c>
      <c r="C37" s="44">
        <f t="shared" ref="C37:N37" si="4">C4+C26</f>
        <v>344304</v>
      </c>
      <c r="D37" s="44">
        <f t="shared" si="4"/>
        <v>373410</v>
      </c>
      <c r="E37" s="44">
        <f t="shared" si="4"/>
        <v>383724</v>
      </c>
      <c r="F37" s="44">
        <f t="shared" si="4"/>
        <v>399575</v>
      </c>
      <c r="G37" s="44">
        <f t="shared" si="4"/>
        <v>412494</v>
      </c>
      <c r="H37" s="44">
        <f t="shared" si="4"/>
        <v>444173</v>
      </c>
      <c r="I37" s="44">
        <f t="shared" si="4"/>
        <v>490510</v>
      </c>
      <c r="J37" s="44">
        <f t="shared" si="4"/>
        <v>598872</v>
      </c>
      <c r="K37" s="44">
        <f t="shared" si="4"/>
        <v>663013</v>
      </c>
      <c r="L37" s="44">
        <f t="shared" si="4"/>
        <v>722655</v>
      </c>
      <c r="M37" s="44">
        <f t="shared" si="4"/>
        <v>728128</v>
      </c>
      <c r="N37" s="44">
        <f t="shared" si="4"/>
        <v>742345</v>
      </c>
      <c r="O37" s="44">
        <f t="shared" ref="O37:U37" si="5">O4+O22+O26</f>
        <v>737652</v>
      </c>
      <c r="P37" s="44">
        <f t="shared" si="5"/>
        <v>763288</v>
      </c>
      <c r="Q37" s="44">
        <f t="shared" si="5"/>
        <v>782696</v>
      </c>
      <c r="R37" s="44">
        <f t="shared" si="5"/>
        <v>800888</v>
      </c>
      <c r="S37" s="44">
        <f t="shared" si="5"/>
        <v>803807</v>
      </c>
      <c r="T37" s="44">
        <f t="shared" si="5"/>
        <v>828488</v>
      </c>
      <c r="U37" s="44">
        <f t="shared" si="5"/>
        <v>802261</v>
      </c>
      <c r="V37" s="44">
        <v>746892</v>
      </c>
      <c r="W37" s="44">
        <v>3181448</v>
      </c>
      <c r="X37" s="44">
        <f>X4+X22+X26</f>
        <v>776024</v>
      </c>
      <c r="Y37" s="44">
        <f>Y4+Y22+Y26</f>
        <v>721981</v>
      </c>
      <c r="Z37" s="17"/>
      <c r="AA37" s="17"/>
      <c r="AB37" s="17"/>
    </row>
    <row r="38" spans="1:28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1"/>
      <c r="X38" s="72"/>
    </row>
    <row r="39" spans="1:28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8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8">
      <c r="S41" s="1"/>
    </row>
    <row r="42" spans="1:28">
      <c r="S42" s="1"/>
    </row>
    <row r="43" spans="1:28">
      <c r="O43" s="3"/>
      <c r="P43" s="3"/>
      <c r="Q43" s="3"/>
      <c r="R43" s="3"/>
      <c r="S43" s="3"/>
      <c r="T43" s="3"/>
    </row>
    <row r="44" spans="1:28">
      <c r="O44" s="2"/>
      <c r="P44" s="2"/>
      <c r="Q44" s="2"/>
      <c r="R44" s="2"/>
      <c r="S44" s="2"/>
      <c r="T44" s="2"/>
    </row>
    <row r="45" spans="1:28">
      <c r="S45" s="1"/>
    </row>
    <row r="46" spans="1:28">
      <c r="O46" s="3"/>
      <c r="P46" s="3"/>
      <c r="Q46" s="3"/>
      <c r="R46" s="3"/>
      <c r="S46" s="3"/>
      <c r="T46" s="3"/>
      <c r="U46" s="1"/>
      <c r="V46" s="1"/>
      <c r="W46" s="1"/>
    </row>
    <row r="47" spans="1:28">
      <c r="O47" s="2"/>
      <c r="P47" s="2"/>
      <c r="Q47" s="2"/>
      <c r="R47" s="2"/>
      <c r="S47" s="2"/>
      <c r="T47" s="2"/>
    </row>
    <row r="48" spans="1:28">
      <c r="S48" s="1"/>
    </row>
    <row r="49" spans="15:20">
      <c r="O49" s="3"/>
      <c r="P49" s="3"/>
      <c r="Q49" s="3"/>
      <c r="R49" s="3"/>
      <c r="S49" s="3"/>
      <c r="T49" s="3"/>
    </row>
    <row r="50" spans="15:20">
      <c r="O50" s="2"/>
      <c r="P50" s="2"/>
      <c r="Q50" s="2"/>
      <c r="R50" s="2"/>
      <c r="S50" s="2"/>
      <c r="T50" s="2"/>
    </row>
    <row r="51" spans="15:20">
      <c r="S51" s="1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34DF0-9591-4F08-921E-6B8052B55481}">
  <sheetPr>
    <tabColor rgb="FFFF9966"/>
  </sheetPr>
  <dimension ref="A1:AM45"/>
  <sheetViews>
    <sheetView topLeftCell="A18" zoomScale="208" zoomScaleNormal="208" workbookViewId="0">
      <selection activeCell="W2" sqref="W2:X2"/>
    </sheetView>
  </sheetViews>
  <sheetFormatPr defaultColWidth="9.33203125" defaultRowHeight="9.75"/>
  <cols>
    <col min="1" max="1" width="9.33203125" style="6"/>
    <col min="2" max="2" width="37.33203125" style="6" customWidth="1"/>
    <col min="3" max="24" width="10.33203125" style="6" customWidth="1"/>
    <col min="25" max="25" width="24.1640625" style="6" customWidth="1"/>
    <col min="26" max="32" width="9.33203125" style="6"/>
    <col min="33" max="33" width="33" style="6" customWidth="1"/>
    <col min="34" max="38" width="9.33203125" style="6"/>
    <col min="39" max="39" width="11.6640625" style="6" bestFit="1" customWidth="1"/>
    <col min="40" max="16384" width="9.33203125" style="6"/>
  </cols>
  <sheetData>
    <row r="1" spans="1:39">
      <c r="C1" s="17">
        <f>RZiS!C7-Prowizje!C4</f>
        <v>0</v>
      </c>
      <c r="D1" s="17">
        <f>RZiS!D7-Prowizje!D4</f>
        <v>0</v>
      </c>
      <c r="E1" s="17">
        <f>RZiS!E7-Prowizje!E4</f>
        <v>0</v>
      </c>
      <c r="F1" s="17">
        <f>RZiS!F7-Prowizje!F4</f>
        <v>0</v>
      </c>
      <c r="G1" s="17">
        <f>RZiS!G7-Prowizje!G4</f>
        <v>0</v>
      </c>
      <c r="H1" s="17">
        <f>RZiS!H7-Prowizje!H4</f>
        <v>0</v>
      </c>
      <c r="I1" s="17">
        <f>RZiS!I7-Prowizje!I4</f>
        <v>0</v>
      </c>
      <c r="J1" s="17">
        <f>RZiS!J7-Prowizje!J4</f>
        <v>0</v>
      </c>
      <c r="K1" s="17">
        <f>RZiS!K7-Prowizje!K4</f>
        <v>0</v>
      </c>
      <c r="L1" s="17">
        <f>RZiS!L7-Prowizje!L4</f>
        <v>0</v>
      </c>
      <c r="M1" s="17">
        <f>RZiS!M7-Prowizje!M4</f>
        <v>0</v>
      </c>
      <c r="N1" s="17">
        <f>RZiS!N7-Prowizje!N4</f>
        <v>0</v>
      </c>
      <c r="O1" s="17">
        <f>RZiS!O7-Prowizje!O4</f>
        <v>0</v>
      </c>
      <c r="P1" s="17">
        <f>RZiS!P7-Prowizje!P4</f>
        <v>0</v>
      </c>
      <c r="Q1" s="17">
        <f>RZiS!Q7-Prowizje!Q4</f>
        <v>0</v>
      </c>
      <c r="R1" s="17">
        <f>RZiS!R7-Prowizje!R4</f>
        <v>0</v>
      </c>
      <c r="S1" s="17">
        <f>RZiS!S7-Prowizje!S4</f>
        <v>0</v>
      </c>
      <c r="T1" s="17">
        <f>RZiS!T7-Prowizje!T4</f>
        <v>0</v>
      </c>
      <c r="U1" s="17">
        <f>RZiS!U7-Prowizje!U4</f>
        <v>0</v>
      </c>
      <c r="V1" s="17" t="e">
        <f>RZiS!#REF!-Prowizje!V4</f>
        <v>#REF!</v>
      </c>
      <c r="W1" s="17">
        <f>RZiS!W7-Prowizje!W4</f>
        <v>0</v>
      </c>
      <c r="X1" s="17">
        <f>RZiS!X7-Prowizje!X4</f>
        <v>0</v>
      </c>
    </row>
    <row r="2" spans="1:39" ht="10.5" thickBot="1">
      <c r="C2" s="17">
        <f>RZiS!C8-Prowizje!C19</f>
        <v>0</v>
      </c>
      <c r="D2" s="17">
        <f>RZiS!D8-Prowizje!D19</f>
        <v>0</v>
      </c>
      <c r="E2" s="17">
        <f>RZiS!E8-Prowizje!E19</f>
        <v>0</v>
      </c>
      <c r="F2" s="17">
        <f>RZiS!F8-Prowizje!F19</f>
        <v>0</v>
      </c>
      <c r="G2" s="17">
        <f>RZiS!G8-Prowizje!G19</f>
        <v>0</v>
      </c>
      <c r="H2" s="17">
        <f>RZiS!H8-Prowizje!H19</f>
        <v>0</v>
      </c>
      <c r="I2" s="17">
        <f>RZiS!I8-Prowizje!I19</f>
        <v>0</v>
      </c>
      <c r="J2" s="17">
        <f>RZiS!J8-Prowizje!J19</f>
        <v>0</v>
      </c>
      <c r="K2" s="17">
        <f>RZiS!K8-Prowizje!K19</f>
        <v>0</v>
      </c>
      <c r="L2" s="17">
        <f>RZiS!L8-Prowizje!L19</f>
        <v>0</v>
      </c>
      <c r="M2" s="17">
        <f>RZiS!M8-Prowizje!M19</f>
        <v>0</v>
      </c>
      <c r="N2" s="17">
        <f>RZiS!N8-Prowizje!N19</f>
        <v>0</v>
      </c>
      <c r="O2" s="17">
        <f>RZiS!O8-Prowizje!O19</f>
        <v>0</v>
      </c>
      <c r="P2" s="17">
        <f>RZiS!P8-Prowizje!P19</f>
        <v>0</v>
      </c>
      <c r="Q2" s="17">
        <f>RZiS!Q8-Prowizje!Q19</f>
        <v>0</v>
      </c>
      <c r="R2" s="17">
        <f>RZiS!R8-Prowizje!R19</f>
        <v>0</v>
      </c>
      <c r="S2" s="17">
        <f>RZiS!S8-Prowizje!S19</f>
        <v>0</v>
      </c>
      <c r="T2" s="17">
        <f>RZiS!T8-Prowizje!T19</f>
        <v>0</v>
      </c>
      <c r="U2" s="17">
        <f>RZiS!U8-Prowizje!U19</f>
        <v>0</v>
      </c>
      <c r="V2" s="17" t="e">
        <f>RZiS!#REF!-Prowizje!V19</f>
        <v>#REF!</v>
      </c>
      <c r="W2" s="17">
        <f>RZiS!W8-Prowizje!W19</f>
        <v>0</v>
      </c>
      <c r="X2" s="17">
        <f>RZiS!X8-Prowizje!X19</f>
        <v>0</v>
      </c>
    </row>
    <row r="3" spans="1:39" ht="15" customHeight="1" thickBot="1">
      <c r="B3" s="5"/>
      <c r="C3" s="5" t="s">
        <v>16</v>
      </c>
      <c r="D3" s="5" t="s">
        <v>19</v>
      </c>
      <c r="E3" s="5" t="s">
        <v>14</v>
      </c>
      <c r="F3" s="5" t="s">
        <v>13</v>
      </c>
      <c r="G3" s="5" t="s">
        <v>17</v>
      </c>
      <c r="H3" s="5" t="s">
        <v>18</v>
      </c>
      <c r="I3" s="5" t="s">
        <v>20</v>
      </c>
      <c r="J3" s="5" t="s">
        <v>22</v>
      </c>
      <c r="K3" s="5" t="s">
        <v>23</v>
      </c>
      <c r="L3" s="5" t="s">
        <v>24</v>
      </c>
      <c r="M3" s="5" t="s">
        <v>26</v>
      </c>
      <c r="N3" s="5" t="s">
        <v>27</v>
      </c>
      <c r="O3" s="5" t="s">
        <v>32</v>
      </c>
      <c r="P3" s="5" t="s">
        <v>33</v>
      </c>
      <c r="Q3" s="5" t="s">
        <v>34</v>
      </c>
      <c r="R3" s="5" t="s">
        <v>36</v>
      </c>
      <c r="S3" s="5" t="s">
        <v>38</v>
      </c>
      <c r="T3" s="5" t="s">
        <v>39</v>
      </c>
      <c r="U3" s="5" t="s">
        <v>182</v>
      </c>
      <c r="V3" s="5" t="s">
        <v>356</v>
      </c>
      <c r="W3" s="47" t="str">
        <f>Odsetki!X3</f>
        <v>1 kw. 2020</v>
      </c>
      <c r="X3" s="47" t="str">
        <f>Odsetki!Y3</f>
        <v>2 kw. 2020</v>
      </c>
      <c r="Y3" s="45"/>
      <c r="Z3" s="45"/>
      <c r="AM3" s="45"/>
    </row>
    <row r="4" spans="1:39" ht="15" customHeight="1" thickBot="1">
      <c r="A4" s="6" t="s">
        <v>235</v>
      </c>
      <c r="B4" s="40" t="s">
        <v>4</v>
      </c>
      <c r="C4" s="44">
        <f t="shared" ref="C4:N4" si="0">SUM(C5:C18)</f>
        <v>135582</v>
      </c>
      <c r="D4" s="44">
        <f t="shared" si="0"/>
        <v>124811</v>
      </c>
      <c r="E4" s="44">
        <f t="shared" si="0"/>
        <v>144977</v>
      </c>
      <c r="F4" s="44">
        <f t="shared" si="0"/>
        <v>140360</v>
      </c>
      <c r="G4" s="44">
        <f t="shared" si="0"/>
        <v>137970</v>
      </c>
      <c r="H4" s="44">
        <f t="shared" si="0"/>
        <v>137134</v>
      </c>
      <c r="I4" s="44">
        <f t="shared" si="0"/>
        <v>135490</v>
      </c>
      <c r="J4" s="44">
        <f t="shared" si="0"/>
        <v>180107</v>
      </c>
      <c r="K4" s="44">
        <f t="shared" si="0"/>
        <v>189088</v>
      </c>
      <c r="L4" s="44">
        <f t="shared" si="0"/>
        <v>203275</v>
      </c>
      <c r="M4" s="44">
        <f t="shared" si="0"/>
        <v>201424</v>
      </c>
      <c r="N4" s="44">
        <f t="shared" si="0"/>
        <v>211816</v>
      </c>
      <c r="O4" s="44">
        <f>SUM(O5:O18)</f>
        <v>264369</v>
      </c>
      <c r="P4" s="44">
        <f t="shared" ref="P4:U4" si="1">SUM(P5:P18)</f>
        <v>265023</v>
      </c>
      <c r="Q4" s="44">
        <f t="shared" si="1"/>
        <v>283467</v>
      </c>
      <c r="R4" s="44">
        <f t="shared" si="1"/>
        <v>286609</v>
      </c>
      <c r="S4" s="44">
        <f t="shared" si="1"/>
        <v>266948</v>
      </c>
      <c r="T4" s="44">
        <f t="shared" si="1"/>
        <v>286372</v>
      </c>
      <c r="U4" s="44">
        <f t="shared" si="1"/>
        <v>304500</v>
      </c>
      <c r="V4" s="44">
        <v>307748</v>
      </c>
      <c r="W4" s="44">
        <f>SUM(W5:W18)</f>
        <v>271570</v>
      </c>
      <c r="X4" s="44">
        <f>SUM(X5:X18)</f>
        <v>294250</v>
      </c>
      <c r="AB4" s="17"/>
      <c r="AD4" s="17"/>
      <c r="AM4" s="43"/>
    </row>
    <row r="5" spans="1:39" ht="15" customHeight="1">
      <c r="A5" s="6" t="s">
        <v>275</v>
      </c>
      <c r="B5" s="89" t="s">
        <v>103</v>
      </c>
      <c r="C5" s="80">
        <v>20404</v>
      </c>
      <c r="D5" s="80">
        <v>21489</v>
      </c>
      <c r="E5" s="80">
        <v>24079</v>
      </c>
      <c r="F5" s="80">
        <v>23939</v>
      </c>
      <c r="G5" s="80">
        <v>24484</v>
      </c>
      <c r="H5" s="80">
        <v>24671</v>
      </c>
      <c r="I5" s="80">
        <v>23237</v>
      </c>
      <c r="J5" s="80">
        <v>41840</v>
      </c>
      <c r="K5" s="80">
        <v>45504</v>
      </c>
      <c r="L5" s="80">
        <v>53075</v>
      </c>
      <c r="M5" s="80">
        <v>55660</v>
      </c>
      <c r="N5" s="80">
        <v>58363</v>
      </c>
      <c r="O5" s="80">
        <v>56686</v>
      </c>
      <c r="P5" s="80">
        <v>62435</v>
      </c>
      <c r="Q5" s="80">
        <v>65619</v>
      </c>
      <c r="R5" s="80">
        <v>69680</v>
      </c>
      <c r="S5" s="80">
        <v>65133</v>
      </c>
      <c r="T5" s="80">
        <v>79151</v>
      </c>
      <c r="U5" s="80">
        <v>86470</v>
      </c>
      <c r="V5" s="80">
        <v>88899</v>
      </c>
      <c r="W5" s="80">
        <v>85160</v>
      </c>
      <c r="X5" s="80">
        <v>94715</v>
      </c>
      <c r="AB5" s="17"/>
      <c r="AD5" s="17"/>
      <c r="AM5" s="43"/>
    </row>
    <row r="6" spans="1:39" ht="15" customHeight="1">
      <c r="A6" s="6" t="s">
        <v>276</v>
      </c>
      <c r="B6" s="89" t="s">
        <v>104</v>
      </c>
      <c r="C6" s="83" t="s">
        <v>125</v>
      </c>
      <c r="D6" s="83" t="s">
        <v>125</v>
      </c>
      <c r="E6" s="83" t="s">
        <v>125</v>
      </c>
      <c r="F6" s="83" t="s">
        <v>125</v>
      </c>
      <c r="G6" s="83" t="s">
        <v>125</v>
      </c>
      <c r="H6" s="83" t="s">
        <v>125</v>
      </c>
      <c r="I6" s="83" t="s">
        <v>125</v>
      </c>
      <c r="J6" s="83" t="s">
        <v>125</v>
      </c>
      <c r="K6" s="83" t="s">
        <v>125</v>
      </c>
      <c r="L6" s="83" t="s">
        <v>125</v>
      </c>
      <c r="M6" s="83" t="s">
        <v>125</v>
      </c>
      <c r="N6" s="83" t="s">
        <v>125</v>
      </c>
      <c r="O6" s="80">
        <v>67644</v>
      </c>
      <c r="P6" s="80">
        <v>64495</v>
      </c>
      <c r="Q6" s="80">
        <v>71232</v>
      </c>
      <c r="R6" s="80">
        <v>70535</v>
      </c>
      <c r="S6" s="80">
        <v>68435</v>
      </c>
      <c r="T6" s="80">
        <v>75862</v>
      </c>
      <c r="U6" s="80">
        <v>81832</v>
      </c>
      <c r="V6" s="80">
        <v>69959</v>
      </c>
      <c r="W6" s="80">
        <v>48546</v>
      </c>
      <c r="X6" s="80">
        <v>57203</v>
      </c>
      <c r="AB6" s="17"/>
      <c r="AD6" s="17"/>
      <c r="AM6" s="43"/>
    </row>
    <row r="7" spans="1:39" ht="15" customHeight="1">
      <c r="A7" s="6" t="s">
        <v>277</v>
      </c>
      <c r="B7" s="89" t="s">
        <v>105</v>
      </c>
      <c r="C7" s="80">
        <v>18796</v>
      </c>
      <c r="D7" s="80">
        <v>21052</v>
      </c>
      <c r="E7" s="80">
        <v>23197</v>
      </c>
      <c r="F7" s="80">
        <v>22288</v>
      </c>
      <c r="G7" s="80">
        <v>25362</v>
      </c>
      <c r="H7" s="80">
        <v>26311</v>
      </c>
      <c r="I7" s="80">
        <v>28152</v>
      </c>
      <c r="J7" s="80">
        <v>31122</v>
      </c>
      <c r="K7" s="80">
        <v>38107</v>
      </c>
      <c r="L7" s="80">
        <v>33946</v>
      </c>
      <c r="M7" s="80">
        <v>32473</v>
      </c>
      <c r="N7" s="80">
        <v>32332</v>
      </c>
      <c r="O7" s="80">
        <v>30218</v>
      </c>
      <c r="P7" s="80">
        <v>27939</v>
      </c>
      <c r="Q7" s="80">
        <v>30320</v>
      </c>
      <c r="R7" s="80">
        <v>30759</v>
      </c>
      <c r="S7" s="80">
        <v>26815</v>
      </c>
      <c r="T7" s="80">
        <v>25930</v>
      </c>
      <c r="U7" s="80">
        <v>24598</v>
      </c>
      <c r="V7" s="80">
        <v>24197</v>
      </c>
      <c r="W7" s="80">
        <v>24217</v>
      </c>
      <c r="X7" s="80">
        <v>25751</v>
      </c>
      <c r="AB7" s="17"/>
      <c r="AD7" s="17"/>
      <c r="AM7" s="43"/>
    </row>
    <row r="8" spans="1:39" ht="15" customHeight="1">
      <c r="A8" s="6" t="s">
        <v>278</v>
      </c>
      <c r="B8" s="89" t="s">
        <v>106</v>
      </c>
      <c r="C8" s="80">
        <v>15738</v>
      </c>
      <c r="D8" s="80">
        <v>17413</v>
      </c>
      <c r="E8" s="80">
        <v>19453</v>
      </c>
      <c r="F8" s="80">
        <v>21142</v>
      </c>
      <c r="G8" s="80">
        <v>17457</v>
      </c>
      <c r="H8" s="80">
        <v>12972</v>
      </c>
      <c r="I8" s="80">
        <v>16597</v>
      </c>
      <c r="J8" s="80">
        <v>27379</v>
      </c>
      <c r="K8" s="80">
        <v>22796</v>
      </c>
      <c r="L8" s="80">
        <v>24541</v>
      </c>
      <c r="M8" s="80">
        <v>24925</v>
      </c>
      <c r="N8" s="80">
        <v>23885</v>
      </c>
      <c r="O8" s="80">
        <v>20065</v>
      </c>
      <c r="P8" s="80">
        <v>19268</v>
      </c>
      <c r="Q8" s="80">
        <v>17481</v>
      </c>
      <c r="R8" s="80">
        <v>9344</v>
      </c>
      <c r="S8" s="80">
        <v>7141</v>
      </c>
      <c r="T8" s="80">
        <v>6115</v>
      </c>
      <c r="U8" s="80">
        <v>4695</v>
      </c>
      <c r="V8" s="80">
        <v>5684</v>
      </c>
      <c r="W8" s="80">
        <v>10758</v>
      </c>
      <c r="X8" s="80">
        <v>13351</v>
      </c>
      <c r="AB8" s="17"/>
      <c r="AD8" s="17"/>
      <c r="AM8" s="43"/>
    </row>
    <row r="9" spans="1:39" ht="15" customHeight="1">
      <c r="A9" s="6" t="s">
        <v>279</v>
      </c>
      <c r="B9" s="89" t="s">
        <v>107</v>
      </c>
      <c r="C9" s="80">
        <v>34673</v>
      </c>
      <c r="D9" s="80">
        <v>10328</v>
      </c>
      <c r="E9" s="80">
        <v>25984</v>
      </c>
      <c r="F9" s="80">
        <v>23637</v>
      </c>
      <c r="G9" s="80">
        <v>21338</v>
      </c>
      <c r="H9" s="80">
        <v>28621</v>
      </c>
      <c r="I9" s="80">
        <v>13385</v>
      </c>
      <c r="J9" s="80">
        <v>11945</v>
      </c>
      <c r="K9" s="80">
        <v>17488</v>
      </c>
      <c r="L9" s="80">
        <v>24767</v>
      </c>
      <c r="M9" s="80">
        <v>21266</v>
      </c>
      <c r="N9" s="80">
        <v>24679</v>
      </c>
      <c r="O9" s="80">
        <v>20862</v>
      </c>
      <c r="P9" s="80">
        <v>15326</v>
      </c>
      <c r="Q9" s="80">
        <v>22817</v>
      </c>
      <c r="R9" s="80">
        <v>28630</v>
      </c>
      <c r="S9" s="80">
        <v>23703</v>
      </c>
      <c r="T9" s="80">
        <v>22909</v>
      </c>
      <c r="U9" s="80">
        <v>25878</v>
      </c>
      <c r="V9" s="80">
        <v>27473</v>
      </c>
      <c r="W9" s="80">
        <v>24703</v>
      </c>
      <c r="X9" s="80">
        <v>24105</v>
      </c>
      <c r="AB9" s="17"/>
      <c r="AD9" s="17"/>
      <c r="AM9" s="43"/>
    </row>
    <row r="10" spans="1:39" ht="15" customHeight="1">
      <c r="A10" s="6" t="s">
        <v>280</v>
      </c>
      <c r="B10" s="89" t="s">
        <v>108</v>
      </c>
      <c r="C10" s="80">
        <v>16505</v>
      </c>
      <c r="D10" s="80">
        <v>17868</v>
      </c>
      <c r="E10" s="80">
        <v>17382</v>
      </c>
      <c r="F10" s="80">
        <v>14592</v>
      </c>
      <c r="G10" s="80">
        <v>13637</v>
      </c>
      <c r="H10" s="80">
        <v>14235</v>
      </c>
      <c r="I10" s="80">
        <v>16066</v>
      </c>
      <c r="J10" s="80">
        <v>19789</v>
      </c>
      <c r="K10" s="80">
        <v>20783</v>
      </c>
      <c r="L10" s="80">
        <v>22067</v>
      </c>
      <c r="M10" s="80">
        <v>21005</v>
      </c>
      <c r="N10" s="80">
        <v>25072</v>
      </c>
      <c r="O10" s="80">
        <v>25607</v>
      </c>
      <c r="P10" s="80">
        <v>31063</v>
      </c>
      <c r="Q10" s="80">
        <v>29308</v>
      </c>
      <c r="R10" s="80">
        <v>27925</v>
      </c>
      <c r="S10" s="80">
        <v>26064</v>
      </c>
      <c r="T10" s="80">
        <v>26803</v>
      </c>
      <c r="U10" s="80">
        <v>28331</v>
      </c>
      <c r="V10" s="80">
        <v>38153</v>
      </c>
      <c r="W10" s="80">
        <v>29690</v>
      </c>
      <c r="X10" s="80">
        <v>31547</v>
      </c>
      <c r="AB10" s="17"/>
      <c r="AD10" s="17"/>
      <c r="AM10" s="43"/>
    </row>
    <row r="11" spans="1:39" ht="15" customHeight="1">
      <c r="A11" s="6" t="s">
        <v>281</v>
      </c>
      <c r="B11" s="89" t="s">
        <v>109</v>
      </c>
      <c r="C11" s="80">
        <v>8806</v>
      </c>
      <c r="D11" s="80">
        <v>9056</v>
      </c>
      <c r="E11" s="80">
        <v>9067</v>
      </c>
      <c r="F11" s="80">
        <v>9378</v>
      </c>
      <c r="G11" s="80">
        <v>8903</v>
      </c>
      <c r="H11" s="80">
        <v>9375</v>
      </c>
      <c r="I11" s="80">
        <v>9405</v>
      </c>
      <c r="J11" s="80">
        <v>13918</v>
      </c>
      <c r="K11" s="80">
        <v>15716</v>
      </c>
      <c r="L11" s="80">
        <v>16187</v>
      </c>
      <c r="M11" s="80">
        <v>15591</v>
      </c>
      <c r="N11" s="80">
        <v>15891</v>
      </c>
      <c r="O11" s="80">
        <v>15446</v>
      </c>
      <c r="P11" s="80">
        <v>15141</v>
      </c>
      <c r="Q11" s="80">
        <v>14692</v>
      </c>
      <c r="R11" s="80">
        <v>15214</v>
      </c>
      <c r="S11" s="80">
        <v>13259</v>
      </c>
      <c r="T11" s="80">
        <v>13283</v>
      </c>
      <c r="U11" s="80">
        <v>13170</v>
      </c>
      <c r="V11" s="80">
        <v>13311</v>
      </c>
      <c r="W11" s="80">
        <v>11582</v>
      </c>
      <c r="X11" s="80">
        <v>10819</v>
      </c>
      <c r="AB11" s="17"/>
      <c r="AD11" s="17"/>
      <c r="AM11" s="43"/>
    </row>
    <row r="12" spans="1:39" ht="15" customHeight="1">
      <c r="A12" s="6" t="s">
        <v>282</v>
      </c>
      <c r="B12" s="89" t="s">
        <v>110</v>
      </c>
      <c r="C12" s="80">
        <v>4908</v>
      </c>
      <c r="D12" s="80">
        <v>5319</v>
      </c>
      <c r="E12" s="80">
        <v>5651</v>
      </c>
      <c r="F12" s="80">
        <v>5526</v>
      </c>
      <c r="G12" s="80">
        <v>5070</v>
      </c>
      <c r="H12" s="80">
        <v>5868</v>
      </c>
      <c r="I12" s="80">
        <v>7266</v>
      </c>
      <c r="J12" s="80">
        <v>9164</v>
      </c>
      <c r="K12" s="80">
        <v>9339</v>
      </c>
      <c r="L12" s="80">
        <v>11965</v>
      </c>
      <c r="M12" s="80">
        <v>12209</v>
      </c>
      <c r="N12" s="80">
        <v>12517</v>
      </c>
      <c r="O12" s="80">
        <v>10313</v>
      </c>
      <c r="P12" s="80">
        <v>10757</v>
      </c>
      <c r="Q12" s="80">
        <v>10717</v>
      </c>
      <c r="R12" s="80">
        <v>10179</v>
      </c>
      <c r="S12" s="80">
        <v>9412</v>
      </c>
      <c r="T12" s="80">
        <v>9853</v>
      </c>
      <c r="U12" s="80">
        <v>9983</v>
      </c>
      <c r="V12" s="80">
        <v>9416</v>
      </c>
      <c r="W12" s="80">
        <v>7581</v>
      </c>
      <c r="X12" s="80">
        <v>7912</v>
      </c>
      <c r="AB12" s="17"/>
      <c r="AD12" s="17"/>
      <c r="AM12" s="43"/>
    </row>
    <row r="13" spans="1:39" ht="15" customHeight="1">
      <c r="A13" s="6" t="s">
        <v>283</v>
      </c>
      <c r="B13" s="89" t="s">
        <v>111</v>
      </c>
      <c r="C13" s="80">
        <v>3590</v>
      </c>
      <c r="D13" s="80">
        <v>3842</v>
      </c>
      <c r="E13" s="80">
        <v>3331</v>
      </c>
      <c r="F13" s="80">
        <v>4217</v>
      </c>
      <c r="G13" s="80">
        <v>3635</v>
      </c>
      <c r="H13" s="80">
        <v>3578</v>
      </c>
      <c r="I13" s="80">
        <v>3457</v>
      </c>
      <c r="J13" s="80">
        <v>3591</v>
      </c>
      <c r="K13" s="80">
        <v>2965</v>
      </c>
      <c r="L13" s="80">
        <v>3076</v>
      </c>
      <c r="M13" s="80">
        <v>3839</v>
      </c>
      <c r="N13" s="80">
        <v>3588</v>
      </c>
      <c r="O13" s="80">
        <v>3633</v>
      </c>
      <c r="P13" s="80">
        <v>3542</v>
      </c>
      <c r="Q13" s="80">
        <v>3797</v>
      </c>
      <c r="R13" s="80">
        <v>3550</v>
      </c>
      <c r="S13" s="80">
        <v>3187</v>
      </c>
      <c r="T13" s="80">
        <v>3165</v>
      </c>
      <c r="U13" s="80">
        <v>2834</v>
      </c>
      <c r="V13" s="80">
        <v>2822</v>
      </c>
      <c r="W13" s="80">
        <v>2673</v>
      </c>
      <c r="X13" s="80">
        <v>2660</v>
      </c>
      <c r="AB13" s="17"/>
      <c r="AD13" s="17"/>
      <c r="AM13" s="43"/>
    </row>
    <row r="14" spans="1:39" ht="15" customHeight="1">
      <c r="A14" s="6" t="s">
        <v>284</v>
      </c>
      <c r="B14" s="89" t="s">
        <v>90</v>
      </c>
      <c r="C14" s="80">
        <v>2637</v>
      </c>
      <c r="D14" s="80">
        <v>4025</v>
      </c>
      <c r="E14" s="80">
        <v>2697</v>
      </c>
      <c r="F14" s="80">
        <v>2531</v>
      </c>
      <c r="G14" s="80">
        <v>1923</v>
      </c>
      <c r="H14" s="80">
        <v>2145</v>
      </c>
      <c r="I14" s="80">
        <v>1921</v>
      </c>
      <c r="J14" s="80">
        <v>2981</v>
      </c>
      <c r="K14" s="80">
        <v>3911</v>
      </c>
      <c r="L14" s="80">
        <v>3247</v>
      </c>
      <c r="M14" s="80">
        <v>2725</v>
      </c>
      <c r="N14" s="80">
        <v>3964</v>
      </c>
      <c r="O14" s="80">
        <v>2906</v>
      </c>
      <c r="P14" s="80">
        <v>2898</v>
      </c>
      <c r="Q14" s="80">
        <v>2721</v>
      </c>
      <c r="R14" s="80">
        <v>3162</v>
      </c>
      <c r="S14" s="80">
        <v>2612</v>
      </c>
      <c r="T14" s="80">
        <v>2964</v>
      </c>
      <c r="U14" s="80">
        <v>1760</v>
      </c>
      <c r="V14" s="80">
        <v>1705</v>
      </c>
      <c r="W14" s="80">
        <v>1214</v>
      </c>
      <c r="X14" s="80">
        <v>1191</v>
      </c>
      <c r="AB14" s="17"/>
      <c r="AD14" s="17"/>
      <c r="AM14" s="43"/>
    </row>
    <row r="15" spans="1:39" ht="15" customHeight="1">
      <c r="A15" s="6" t="s">
        <v>285</v>
      </c>
      <c r="B15" s="89" t="s">
        <v>112</v>
      </c>
      <c r="C15" s="83" t="s">
        <v>125</v>
      </c>
      <c r="D15" s="83" t="s">
        <v>125</v>
      </c>
      <c r="E15" s="83" t="s">
        <v>125</v>
      </c>
      <c r="F15" s="83" t="s">
        <v>125</v>
      </c>
      <c r="G15" s="83" t="s">
        <v>125</v>
      </c>
      <c r="H15" s="83" t="s">
        <v>125</v>
      </c>
      <c r="I15" s="83" t="s">
        <v>125</v>
      </c>
      <c r="J15" s="80">
        <v>3761</v>
      </c>
      <c r="K15" s="80">
        <v>1994</v>
      </c>
      <c r="L15" s="80">
        <v>2957</v>
      </c>
      <c r="M15" s="80">
        <v>2664</v>
      </c>
      <c r="N15" s="80">
        <v>3002</v>
      </c>
      <c r="O15" s="80">
        <v>2592</v>
      </c>
      <c r="P15" s="80">
        <v>3141</v>
      </c>
      <c r="Q15" s="80">
        <v>3460</v>
      </c>
      <c r="R15" s="80">
        <v>3612</v>
      </c>
      <c r="S15" s="80">
        <v>2530</v>
      </c>
      <c r="T15" s="80">
        <v>2108</v>
      </c>
      <c r="U15" s="80">
        <v>2101</v>
      </c>
      <c r="V15" s="80">
        <v>2012</v>
      </c>
      <c r="W15" s="80">
        <v>2375</v>
      </c>
      <c r="X15" s="80">
        <v>2350</v>
      </c>
      <c r="AB15" s="17"/>
      <c r="AD15" s="17"/>
      <c r="AM15" s="43"/>
    </row>
    <row r="16" spans="1:39" ht="15" customHeight="1">
      <c r="A16" s="6" t="s">
        <v>286</v>
      </c>
      <c r="B16" s="89" t="s">
        <v>113</v>
      </c>
      <c r="C16" s="83" t="s">
        <v>125</v>
      </c>
      <c r="D16" s="83" t="s">
        <v>125</v>
      </c>
      <c r="E16" s="83" t="s">
        <v>125</v>
      </c>
      <c r="F16" s="83" t="s">
        <v>125</v>
      </c>
      <c r="G16" s="83" t="s">
        <v>125</v>
      </c>
      <c r="H16" s="83" t="s">
        <v>125</v>
      </c>
      <c r="I16" s="83" t="s">
        <v>125</v>
      </c>
      <c r="J16" s="83" t="s">
        <v>125</v>
      </c>
      <c r="K16" s="83" t="s">
        <v>125</v>
      </c>
      <c r="L16" s="83" t="s">
        <v>125</v>
      </c>
      <c r="M16" s="83" t="s">
        <v>125</v>
      </c>
      <c r="N16" s="80">
        <v>4618</v>
      </c>
      <c r="O16" s="80">
        <v>1259</v>
      </c>
      <c r="P16" s="80">
        <v>1487</v>
      </c>
      <c r="Q16" s="80">
        <v>1408</v>
      </c>
      <c r="R16" s="80">
        <v>1525</v>
      </c>
      <c r="S16" s="80">
        <v>1469</v>
      </c>
      <c r="T16" s="80">
        <v>1626</v>
      </c>
      <c r="U16" s="80">
        <v>1610</v>
      </c>
      <c r="V16" s="80">
        <v>1617</v>
      </c>
      <c r="W16" s="80">
        <v>1404</v>
      </c>
      <c r="X16" s="80">
        <v>884</v>
      </c>
      <c r="AB16" s="17"/>
      <c r="AD16" s="17"/>
      <c r="AM16" s="43"/>
    </row>
    <row r="17" spans="1:39" ht="15" customHeight="1">
      <c r="A17" s="6" t="s">
        <v>287</v>
      </c>
      <c r="B17" s="89" t="s">
        <v>184</v>
      </c>
      <c r="C17" s="83" t="s">
        <v>125</v>
      </c>
      <c r="D17" s="83" t="s">
        <v>125</v>
      </c>
      <c r="E17" s="83" t="s">
        <v>125</v>
      </c>
      <c r="F17" s="83" t="s">
        <v>125</v>
      </c>
      <c r="G17" s="83" t="s">
        <v>125</v>
      </c>
      <c r="H17" s="83" t="s">
        <v>125</v>
      </c>
      <c r="I17" s="83" t="s">
        <v>125</v>
      </c>
      <c r="J17" s="83" t="s">
        <v>125</v>
      </c>
      <c r="K17" s="83" t="s">
        <v>125</v>
      </c>
      <c r="L17" s="83" t="s">
        <v>125</v>
      </c>
      <c r="M17" s="83" t="s">
        <v>125</v>
      </c>
      <c r="N17" s="83" t="s">
        <v>125</v>
      </c>
      <c r="O17" s="80">
        <v>3218</v>
      </c>
      <c r="P17" s="80">
        <v>4473</v>
      </c>
      <c r="Q17" s="80">
        <v>5078</v>
      </c>
      <c r="R17" s="80">
        <v>6271</v>
      </c>
      <c r="S17" s="80">
        <v>10495</v>
      </c>
      <c r="T17" s="80">
        <v>9033</v>
      </c>
      <c r="U17" s="80">
        <v>12015</v>
      </c>
      <c r="V17" s="80">
        <v>13781</v>
      </c>
      <c r="W17" s="80">
        <v>13261</v>
      </c>
      <c r="X17" s="80">
        <v>11052</v>
      </c>
      <c r="AB17" s="17"/>
      <c r="AD17" s="17"/>
      <c r="AM17" s="43"/>
    </row>
    <row r="18" spans="1:39" ht="15" customHeight="1">
      <c r="A18" s="6" t="s">
        <v>288</v>
      </c>
      <c r="B18" s="89" t="s">
        <v>114</v>
      </c>
      <c r="C18" s="80">
        <v>9525</v>
      </c>
      <c r="D18" s="80">
        <v>14419</v>
      </c>
      <c r="E18" s="80">
        <v>14136</v>
      </c>
      <c r="F18" s="80">
        <v>13110</v>
      </c>
      <c r="G18" s="80">
        <v>16161</v>
      </c>
      <c r="H18" s="80">
        <v>9358</v>
      </c>
      <c r="I18" s="80">
        <v>16004</v>
      </c>
      <c r="J18" s="80">
        <v>14617</v>
      </c>
      <c r="K18" s="80">
        <v>10485</v>
      </c>
      <c r="L18" s="80">
        <v>7447</v>
      </c>
      <c r="M18" s="80">
        <v>9067</v>
      </c>
      <c r="N18" s="80">
        <v>3905</v>
      </c>
      <c r="O18" s="80">
        <v>3920</v>
      </c>
      <c r="P18" s="80">
        <v>3058</v>
      </c>
      <c r="Q18" s="80">
        <v>4817</v>
      </c>
      <c r="R18" s="80">
        <v>6223</v>
      </c>
      <c r="S18" s="80">
        <v>6693</v>
      </c>
      <c r="T18" s="80">
        <v>7570</v>
      </c>
      <c r="U18" s="80">
        <v>9223</v>
      </c>
      <c r="V18" s="80">
        <v>8719</v>
      </c>
      <c r="W18" s="80">
        <v>8406</v>
      </c>
      <c r="X18" s="80">
        <v>10710</v>
      </c>
      <c r="AB18" s="17"/>
      <c r="AD18" s="17"/>
      <c r="AM18" s="43"/>
    </row>
    <row r="19" spans="1:39" ht="15" customHeight="1" thickBot="1">
      <c r="A19" s="6" t="s">
        <v>289</v>
      </c>
      <c r="B19" s="40" t="s">
        <v>5</v>
      </c>
      <c r="C19" s="44">
        <f t="shared" ref="C19:N19" si="2">SUM(C20:C29)</f>
        <v>-42799</v>
      </c>
      <c r="D19" s="44">
        <f t="shared" si="2"/>
        <v>-54485</v>
      </c>
      <c r="E19" s="44">
        <f t="shared" si="2"/>
        <v>-55868</v>
      </c>
      <c r="F19" s="44">
        <f t="shared" si="2"/>
        <v>-60910</v>
      </c>
      <c r="G19" s="44">
        <f t="shared" si="2"/>
        <v>-50709</v>
      </c>
      <c r="H19" s="44">
        <f t="shared" si="2"/>
        <v>-60976</v>
      </c>
      <c r="I19" s="44">
        <f t="shared" si="2"/>
        <v>-59329</v>
      </c>
      <c r="J19" s="44">
        <f t="shared" si="2"/>
        <v>-88553</v>
      </c>
      <c r="K19" s="44">
        <f t="shared" si="2"/>
        <v>-78059</v>
      </c>
      <c r="L19" s="44">
        <f t="shared" si="2"/>
        <v>-91077</v>
      </c>
      <c r="M19" s="44">
        <f t="shared" si="2"/>
        <v>-104094</v>
      </c>
      <c r="N19" s="44">
        <f t="shared" si="2"/>
        <v>-101622</v>
      </c>
      <c r="O19" s="44">
        <f>SUM(O20:O29)</f>
        <v>-87495</v>
      </c>
      <c r="P19" s="44">
        <f t="shared" ref="P19:U19" si="3">SUM(P20:P29)</f>
        <v>-94428</v>
      </c>
      <c r="Q19" s="44">
        <f t="shared" si="3"/>
        <v>-104905</v>
      </c>
      <c r="R19" s="44">
        <f t="shared" si="3"/>
        <v>-102641</v>
      </c>
      <c r="S19" s="44">
        <f t="shared" si="3"/>
        <v>-97084</v>
      </c>
      <c r="T19" s="44">
        <f t="shared" si="3"/>
        <v>-127451</v>
      </c>
      <c r="U19" s="44">
        <f t="shared" si="3"/>
        <v>-131965</v>
      </c>
      <c r="V19" s="44">
        <v>-142494</v>
      </c>
      <c r="W19" s="44">
        <f>SUM(W20:W29)</f>
        <v>-134176</v>
      </c>
      <c r="X19" s="44">
        <f>SUM(X20:X29)</f>
        <v>-139666</v>
      </c>
      <c r="AB19" s="17"/>
      <c r="AD19" s="17"/>
      <c r="AM19" s="43"/>
    </row>
    <row r="20" spans="1:39" ht="24.75" customHeight="1">
      <c r="A20" s="6" t="s">
        <v>290</v>
      </c>
      <c r="B20" s="89" t="s">
        <v>115</v>
      </c>
      <c r="C20" s="80">
        <v>-13457</v>
      </c>
      <c r="D20" s="80">
        <v>-14618</v>
      </c>
      <c r="E20" s="80">
        <v>-16206</v>
      </c>
      <c r="F20" s="80">
        <v>-16909</v>
      </c>
      <c r="G20" s="80">
        <v>-15056</v>
      </c>
      <c r="H20" s="80">
        <v>-17809</v>
      </c>
      <c r="I20" s="80">
        <v>-17973</v>
      </c>
      <c r="J20" s="80">
        <v>-32772</v>
      </c>
      <c r="K20" s="80">
        <v>-31889</v>
      </c>
      <c r="L20" s="80">
        <v>-31679</v>
      </c>
      <c r="M20" s="80">
        <v>-51575</v>
      </c>
      <c r="N20" s="80">
        <v>-39699</v>
      </c>
      <c r="O20" s="80">
        <v>-43856</v>
      </c>
      <c r="P20" s="80">
        <v>-44371</v>
      </c>
      <c r="Q20" s="80">
        <v>-59775</v>
      </c>
      <c r="R20" s="80">
        <v>-42450</v>
      </c>
      <c r="S20" s="80">
        <v>-50251</v>
      </c>
      <c r="T20" s="80">
        <v>-77721</v>
      </c>
      <c r="U20" s="80">
        <v>-83316</v>
      </c>
      <c r="V20" s="80">
        <v>-74263</v>
      </c>
      <c r="W20" s="80">
        <v>-81459</v>
      </c>
      <c r="X20" s="80">
        <v>-85691</v>
      </c>
      <c r="AB20" s="17"/>
      <c r="AD20" s="17"/>
      <c r="AM20" s="43"/>
    </row>
    <row r="21" spans="1:39" ht="15" customHeight="1">
      <c r="A21" s="6" t="s">
        <v>291</v>
      </c>
      <c r="B21" s="89" t="s">
        <v>116</v>
      </c>
      <c r="C21" s="80">
        <v>-4811</v>
      </c>
      <c r="D21" s="80">
        <v>-7672</v>
      </c>
      <c r="E21" s="80">
        <v>-7271</v>
      </c>
      <c r="F21" s="80">
        <v>-24106</v>
      </c>
      <c r="G21" s="80">
        <v>-6738</v>
      </c>
      <c r="H21" s="80">
        <v>-9801</v>
      </c>
      <c r="I21" s="80">
        <v>-7899</v>
      </c>
      <c r="J21" s="80">
        <v>-10573</v>
      </c>
      <c r="K21" s="80">
        <v>-7172</v>
      </c>
      <c r="L21" s="80">
        <v>-10898</v>
      </c>
      <c r="M21" s="80">
        <v>-9765</v>
      </c>
      <c r="N21" s="80">
        <v>-12011</v>
      </c>
      <c r="O21" s="80">
        <v>-6536</v>
      </c>
      <c r="P21" s="80">
        <v>-14370</v>
      </c>
      <c r="Q21" s="80">
        <v>-13817</v>
      </c>
      <c r="R21" s="80">
        <v>-18632</v>
      </c>
      <c r="S21" s="80">
        <v>-12719</v>
      </c>
      <c r="T21" s="80">
        <v>-15271</v>
      </c>
      <c r="U21" s="80">
        <v>-16758</v>
      </c>
      <c r="V21" s="80">
        <v>-23515</v>
      </c>
      <c r="W21" s="80">
        <v>-16150</v>
      </c>
      <c r="X21" s="80">
        <v>-19716</v>
      </c>
      <c r="AB21" s="17"/>
      <c r="AD21" s="17"/>
      <c r="AM21" s="43"/>
    </row>
    <row r="22" spans="1:39" ht="15" customHeight="1">
      <c r="A22" s="6" t="s">
        <v>292</v>
      </c>
      <c r="B22" s="89" t="s">
        <v>117</v>
      </c>
      <c r="C22" s="80">
        <v>-6340</v>
      </c>
      <c r="D22" s="80">
        <v>-8078</v>
      </c>
      <c r="E22" s="80">
        <v>-7461</v>
      </c>
      <c r="F22" s="80">
        <v>-4003</v>
      </c>
      <c r="G22" s="80">
        <v>-7194</v>
      </c>
      <c r="H22" s="80">
        <v>-7107</v>
      </c>
      <c r="I22" s="80">
        <v>-8069</v>
      </c>
      <c r="J22" s="80">
        <v>-3586</v>
      </c>
      <c r="K22" s="80">
        <v>-5075</v>
      </c>
      <c r="L22" s="80">
        <v>-4658</v>
      </c>
      <c r="M22" s="80">
        <v>-5415</v>
      </c>
      <c r="N22" s="80">
        <v>-4250</v>
      </c>
      <c r="O22" s="80">
        <v>-4247</v>
      </c>
      <c r="P22" s="80">
        <v>-4284</v>
      </c>
      <c r="Q22" s="80">
        <v>-3944</v>
      </c>
      <c r="R22" s="80">
        <v>-3992</v>
      </c>
      <c r="S22" s="80">
        <v>-3707</v>
      </c>
      <c r="T22" s="80">
        <v>-3223</v>
      </c>
      <c r="U22" s="80">
        <v>-3726</v>
      </c>
      <c r="V22" s="80">
        <v>-3497</v>
      </c>
      <c r="W22" s="80">
        <v>-3789</v>
      </c>
      <c r="X22" s="80">
        <v>-3643</v>
      </c>
      <c r="AB22" s="17"/>
      <c r="AD22" s="17"/>
      <c r="AM22" s="43"/>
    </row>
    <row r="23" spans="1:39" ht="18" customHeight="1">
      <c r="A23" s="6" t="s">
        <v>293</v>
      </c>
      <c r="B23" s="89" t="s">
        <v>118</v>
      </c>
      <c r="C23" s="80">
        <v>-3861</v>
      </c>
      <c r="D23" s="80">
        <v>-4381</v>
      </c>
      <c r="E23" s="80">
        <v>-4464</v>
      </c>
      <c r="F23" s="80">
        <v>-4807</v>
      </c>
      <c r="G23" s="80">
        <v>-5143</v>
      </c>
      <c r="H23" s="80">
        <v>-6269</v>
      </c>
      <c r="I23" s="80">
        <v>-6222</v>
      </c>
      <c r="J23" s="80">
        <v>-6557</v>
      </c>
      <c r="K23" s="80">
        <v>-6737</v>
      </c>
      <c r="L23" s="80">
        <v>-4880</v>
      </c>
      <c r="M23" s="80">
        <v>-3613</v>
      </c>
      <c r="N23" s="80">
        <v>-4158</v>
      </c>
      <c r="O23" s="80">
        <v>-3302</v>
      </c>
      <c r="P23" s="80">
        <v>-3928</v>
      </c>
      <c r="Q23" s="80">
        <v>-3981</v>
      </c>
      <c r="R23" s="80">
        <v>-4470</v>
      </c>
      <c r="S23" s="80">
        <v>-3936</v>
      </c>
      <c r="T23" s="80">
        <v>-4160</v>
      </c>
      <c r="U23" s="80">
        <v>-4053</v>
      </c>
      <c r="V23" s="80">
        <v>-4153</v>
      </c>
      <c r="W23" s="80">
        <v>-4748</v>
      </c>
      <c r="X23" s="80">
        <v>-3845</v>
      </c>
      <c r="AB23" s="17"/>
      <c r="AD23" s="17"/>
      <c r="AM23" s="43"/>
    </row>
    <row r="24" spans="1:39" ht="20.25" customHeight="1">
      <c r="A24" s="6" t="s">
        <v>294</v>
      </c>
      <c r="B24" s="89" t="s">
        <v>119</v>
      </c>
      <c r="C24" s="80">
        <v>-5136</v>
      </c>
      <c r="D24" s="80">
        <v>-6182</v>
      </c>
      <c r="E24" s="80">
        <v>-6350</v>
      </c>
      <c r="F24" s="80">
        <v>-6588</v>
      </c>
      <c r="G24" s="80">
        <v>-5259</v>
      </c>
      <c r="H24" s="80">
        <v>-5092</v>
      </c>
      <c r="I24" s="80">
        <v>-5451</v>
      </c>
      <c r="J24" s="80">
        <v>-6534</v>
      </c>
      <c r="K24" s="80">
        <v>-5135</v>
      </c>
      <c r="L24" s="80">
        <v>-6118</v>
      </c>
      <c r="M24" s="80">
        <v>-7301</v>
      </c>
      <c r="N24" s="80">
        <v>-9762</v>
      </c>
      <c r="O24" s="80">
        <v>-6671</v>
      </c>
      <c r="P24" s="80">
        <v>-5724</v>
      </c>
      <c r="Q24" s="80">
        <v>-7158</v>
      </c>
      <c r="R24" s="80">
        <v>-6301</v>
      </c>
      <c r="S24" s="80">
        <v>-5521</v>
      </c>
      <c r="T24" s="80">
        <v>-5841</v>
      </c>
      <c r="U24" s="80">
        <v>-6649</v>
      </c>
      <c r="V24" s="80">
        <v>-5641</v>
      </c>
      <c r="W24" s="80">
        <v>-5994</v>
      </c>
      <c r="X24" s="80">
        <v>-4740</v>
      </c>
      <c r="AB24" s="17"/>
      <c r="AD24" s="17"/>
      <c r="AM24" s="43"/>
    </row>
    <row r="25" spans="1:39" ht="15" customHeight="1">
      <c r="A25" s="6" t="s">
        <v>295</v>
      </c>
      <c r="B25" s="89" t="s">
        <v>120</v>
      </c>
      <c r="C25" s="80">
        <v>-2013</v>
      </c>
      <c r="D25" s="80">
        <v>-2739</v>
      </c>
      <c r="E25" s="80">
        <v>-2701</v>
      </c>
      <c r="F25" s="80">
        <v>-2057</v>
      </c>
      <c r="G25" s="80">
        <v>-2259</v>
      </c>
      <c r="H25" s="80">
        <v>-2953</v>
      </c>
      <c r="I25" s="80">
        <v>-2216</v>
      </c>
      <c r="J25" s="80">
        <v>-4684</v>
      </c>
      <c r="K25" s="80">
        <v>-4382</v>
      </c>
      <c r="L25" s="80">
        <v>-10840</v>
      </c>
      <c r="M25" s="80">
        <v>-7893</v>
      </c>
      <c r="N25" s="80">
        <v>-8354</v>
      </c>
      <c r="O25" s="80">
        <v>-7719</v>
      </c>
      <c r="P25" s="80">
        <v>-5913</v>
      </c>
      <c r="Q25" s="80">
        <v>-6573</v>
      </c>
      <c r="R25" s="80">
        <v>-8792</v>
      </c>
      <c r="S25" s="80">
        <v>-7156</v>
      </c>
      <c r="T25" s="80">
        <v>-5782</v>
      </c>
      <c r="U25" s="80">
        <v>-5900</v>
      </c>
      <c r="V25" s="80">
        <v>-6734</v>
      </c>
      <c r="W25" s="80">
        <v>-6324</v>
      </c>
      <c r="X25" s="80">
        <v>-6435</v>
      </c>
      <c r="AB25" s="17"/>
      <c r="AD25" s="17"/>
      <c r="AM25" s="43"/>
    </row>
    <row r="26" spans="1:39" ht="15" customHeight="1">
      <c r="A26" s="6" t="s">
        <v>278</v>
      </c>
      <c r="B26" s="89" t="s">
        <v>106</v>
      </c>
      <c r="C26" s="80">
        <v>-837</v>
      </c>
      <c r="D26" s="80">
        <v>-1005</v>
      </c>
      <c r="E26" s="80">
        <v>-1077</v>
      </c>
      <c r="F26" s="80">
        <v>-969</v>
      </c>
      <c r="G26" s="80">
        <v>-688</v>
      </c>
      <c r="H26" s="80">
        <v>-824</v>
      </c>
      <c r="I26" s="80">
        <v>-1162</v>
      </c>
      <c r="J26" s="80">
        <v>-1025</v>
      </c>
      <c r="K26" s="80">
        <v>-983</v>
      </c>
      <c r="L26" s="80">
        <v>-1503</v>
      </c>
      <c r="M26" s="80">
        <v>-1264</v>
      </c>
      <c r="N26" s="80">
        <v>-1288</v>
      </c>
      <c r="O26" s="80">
        <v>-879</v>
      </c>
      <c r="P26" s="80">
        <v>-1103</v>
      </c>
      <c r="Q26" s="80">
        <v>-878</v>
      </c>
      <c r="R26" s="80">
        <v>-842</v>
      </c>
      <c r="S26" s="80">
        <v>-670</v>
      </c>
      <c r="T26" s="80">
        <v>-902</v>
      </c>
      <c r="U26" s="80">
        <v>-741</v>
      </c>
      <c r="V26" s="80">
        <v>-789</v>
      </c>
      <c r="W26" s="80">
        <v>-945</v>
      </c>
      <c r="X26" s="80">
        <v>-1627</v>
      </c>
      <c r="AB26" s="17"/>
      <c r="AD26" s="17"/>
      <c r="AM26" s="43"/>
    </row>
    <row r="27" spans="1:39" ht="15" customHeight="1">
      <c r="A27" s="6" t="s">
        <v>285</v>
      </c>
      <c r="B27" s="89" t="s">
        <v>112</v>
      </c>
      <c r="C27" s="83" t="s">
        <v>125</v>
      </c>
      <c r="D27" s="83" t="s">
        <v>125</v>
      </c>
      <c r="E27" s="83" t="s">
        <v>125</v>
      </c>
      <c r="F27" s="83" t="s">
        <v>125</v>
      </c>
      <c r="G27" s="83" t="s">
        <v>125</v>
      </c>
      <c r="H27" s="83" t="s">
        <v>125</v>
      </c>
      <c r="I27" s="83" t="s">
        <v>125</v>
      </c>
      <c r="J27" s="80">
        <v>-847</v>
      </c>
      <c r="K27" s="80">
        <v>-478</v>
      </c>
      <c r="L27" s="80">
        <v>-876</v>
      </c>
      <c r="M27" s="80">
        <v>-545</v>
      </c>
      <c r="N27" s="80">
        <v>-1259</v>
      </c>
      <c r="O27" s="80">
        <v>-385</v>
      </c>
      <c r="P27" s="80">
        <v>-673</v>
      </c>
      <c r="Q27" s="80">
        <v>-847</v>
      </c>
      <c r="R27" s="80">
        <v>-1264</v>
      </c>
      <c r="S27" s="80">
        <v>-369</v>
      </c>
      <c r="T27" s="80">
        <v>-586</v>
      </c>
      <c r="U27" s="80">
        <v>-506</v>
      </c>
      <c r="V27" s="80">
        <v>-774</v>
      </c>
      <c r="W27" s="80">
        <v>-25</v>
      </c>
      <c r="X27" s="80">
        <v>-41</v>
      </c>
      <c r="AB27" s="17"/>
      <c r="AD27" s="17"/>
      <c r="AM27" s="43"/>
    </row>
    <row r="28" spans="1:39" ht="15" customHeight="1">
      <c r="A28" s="6" t="s">
        <v>296</v>
      </c>
      <c r="B28" s="89" t="s">
        <v>121</v>
      </c>
      <c r="C28" s="83" t="s">
        <v>125</v>
      </c>
      <c r="D28" s="83" t="s">
        <v>125</v>
      </c>
      <c r="E28" s="83" t="s">
        <v>125</v>
      </c>
      <c r="F28" s="83" t="s">
        <v>125</v>
      </c>
      <c r="G28" s="83" t="s">
        <v>125</v>
      </c>
      <c r="H28" s="83" t="s">
        <v>125</v>
      </c>
      <c r="I28" s="83" t="s">
        <v>125</v>
      </c>
      <c r="J28" s="83" t="s">
        <v>125</v>
      </c>
      <c r="K28" s="83" t="s">
        <v>125</v>
      </c>
      <c r="L28" s="83" t="s">
        <v>125</v>
      </c>
      <c r="M28" s="83" t="s">
        <v>125</v>
      </c>
      <c r="N28" s="80">
        <v>-18189</v>
      </c>
      <c r="O28" s="80">
        <v>-3863</v>
      </c>
      <c r="P28" s="80">
        <v>-4772</v>
      </c>
      <c r="Q28" s="80">
        <v>-1255</v>
      </c>
      <c r="R28" s="80">
        <v>-5454</v>
      </c>
      <c r="S28" s="80">
        <v>-4416</v>
      </c>
      <c r="T28" s="80">
        <v>-4932</v>
      </c>
      <c r="U28" s="80">
        <v>162</v>
      </c>
      <c r="V28" s="80">
        <v>-8981</v>
      </c>
      <c r="W28" s="80">
        <v>-5416</v>
      </c>
      <c r="X28" s="80">
        <v>-2785</v>
      </c>
      <c r="AB28" s="17"/>
      <c r="AD28" s="17"/>
      <c r="AM28" s="43"/>
    </row>
    <row r="29" spans="1:39" ht="15" customHeight="1">
      <c r="A29" s="6" t="s">
        <v>288</v>
      </c>
      <c r="B29" s="89" t="s">
        <v>114</v>
      </c>
      <c r="C29" s="80">
        <v>-6344</v>
      </c>
      <c r="D29" s="80">
        <v>-9810</v>
      </c>
      <c r="E29" s="80">
        <v>-10338</v>
      </c>
      <c r="F29" s="80">
        <v>-1471</v>
      </c>
      <c r="G29" s="80">
        <v>-8372</v>
      </c>
      <c r="H29" s="80">
        <v>-11121</v>
      </c>
      <c r="I29" s="80">
        <v>-10337</v>
      </c>
      <c r="J29" s="80">
        <v>-21975</v>
      </c>
      <c r="K29" s="80">
        <v>-16208</v>
      </c>
      <c r="L29" s="80">
        <v>-19625</v>
      </c>
      <c r="M29" s="80">
        <v>-16723</v>
      </c>
      <c r="N29" s="80">
        <v>-2652</v>
      </c>
      <c r="O29" s="80">
        <v>-10037</v>
      </c>
      <c r="P29" s="80">
        <v>-9290</v>
      </c>
      <c r="Q29" s="80">
        <v>-6677</v>
      </c>
      <c r="R29" s="80">
        <v>-10444</v>
      </c>
      <c r="S29" s="80">
        <v>-8339</v>
      </c>
      <c r="T29" s="80">
        <v>-9033</v>
      </c>
      <c r="U29" s="80">
        <v>-10478</v>
      </c>
      <c r="V29" s="80">
        <v>-14147</v>
      </c>
      <c r="W29" s="80">
        <v>-9326</v>
      </c>
      <c r="X29" s="80">
        <v>-11143</v>
      </c>
      <c r="AB29" s="17"/>
      <c r="AD29" s="17"/>
      <c r="AM29" s="43"/>
    </row>
    <row r="30" spans="1:39" ht="15" customHeight="1" thickBot="1">
      <c r="A30" s="6" t="s">
        <v>297</v>
      </c>
      <c r="B30" s="40" t="s">
        <v>122</v>
      </c>
      <c r="C30" s="44">
        <f t="shared" ref="C30:N30" si="4">C4+C19</f>
        <v>92783</v>
      </c>
      <c r="D30" s="44">
        <f t="shared" si="4"/>
        <v>70326</v>
      </c>
      <c r="E30" s="44">
        <f t="shared" si="4"/>
        <v>89109</v>
      </c>
      <c r="F30" s="44">
        <f t="shared" si="4"/>
        <v>79450</v>
      </c>
      <c r="G30" s="44">
        <f t="shared" si="4"/>
        <v>87261</v>
      </c>
      <c r="H30" s="44">
        <f t="shared" si="4"/>
        <v>76158</v>
      </c>
      <c r="I30" s="44">
        <f t="shared" si="4"/>
        <v>76161</v>
      </c>
      <c r="J30" s="44">
        <f t="shared" si="4"/>
        <v>91554</v>
      </c>
      <c r="K30" s="44">
        <f t="shared" si="4"/>
        <v>111029</v>
      </c>
      <c r="L30" s="44">
        <f t="shared" si="4"/>
        <v>112198</v>
      </c>
      <c r="M30" s="44">
        <f t="shared" si="4"/>
        <v>97330</v>
      </c>
      <c r="N30" s="44">
        <f t="shared" si="4"/>
        <v>110194</v>
      </c>
      <c r="O30" s="44">
        <f>O4+O19</f>
        <v>176874</v>
      </c>
      <c r="P30" s="44">
        <f t="shared" ref="P30:T30" si="5">P4+P19</f>
        <v>170595</v>
      </c>
      <c r="Q30" s="44">
        <f t="shared" si="5"/>
        <v>178562</v>
      </c>
      <c r="R30" s="44">
        <f t="shared" si="5"/>
        <v>183968</v>
      </c>
      <c r="S30" s="44">
        <f t="shared" si="5"/>
        <v>169864</v>
      </c>
      <c r="T30" s="44">
        <f t="shared" si="5"/>
        <v>158921</v>
      </c>
      <c r="U30" s="44">
        <f t="shared" ref="U30" si="6">U4+U19</f>
        <v>172535</v>
      </c>
      <c r="V30" s="44">
        <v>165254</v>
      </c>
      <c r="W30" s="44">
        <f>W4+W19</f>
        <v>137394</v>
      </c>
      <c r="X30" s="44">
        <f>X4+X19</f>
        <v>154584</v>
      </c>
      <c r="AB30" s="17"/>
      <c r="AD30" s="17"/>
      <c r="AM30" s="43"/>
    </row>
    <row r="31" spans="1:39">
      <c r="X31" s="17"/>
    </row>
    <row r="35" spans="2:4" ht="10.5" thickBot="1">
      <c r="B35" s="40" t="s">
        <v>363</v>
      </c>
      <c r="C35" s="46">
        <v>2016</v>
      </c>
      <c r="D35" s="46">
        <v>2017</v>
      </c>
    </row>
    <row r="36" spans="2:4">
      <c r="B36" s="42" t="s">
        <v>122</v>
      </c>
      <c r="C36" s="17">
        <v>195866920.05000001</v>
      </c>
      <c r="D36" s="17">
        <v>289279062.81999999</v>
      </c>
    </row>
    <row r="37" spans="2:4" ht="29.25">
      <c r="B37" s="42" t="s">
        <v>37</v>
      </c>
      <c r="C37" s="17">
        <v>-195866920.04999995</v>
      </c>
      <c r="D37" s="17">
        <v>-289279062.81999993</v>
      </c>
    </row>
    <row r="40" spans="2:4">
      <c r="B40" s="6">
        <v>74100000</v>
      </c>
      <c r="C40" s="17">
        <f>VLOOKUP(B40,[2]FMS_GL!$A:$B,2,FALSE)</f>
        <v>152251702.56999999</v>
      </c>
      <c r="D40" s="17">
        <f>VLOOKUP(B40,[3]FMS_GL!$A:$B,2,FALSE)</f>
        <v>10081526.470000001</v>
      </c>
    </row>
    <row r="41" spans="2:4">
      <c r="B41" s="6">
        <v>74101000</v>
      </c>
      <c r="C41" s="17">
        <f>VLOOKUP(B41,[2]FMS_GL!$A:$B,2,FALSE)</f>
        <v>476713562.14999998</v>
      </c>
      <c r="D41" s="17">
        <f>VLOOKUP(B41,[3]FMS_GL!$A:$B,2,FALSE)</f>
        <v>496154843.19</v>
      </c>
    </row>
    <row r="42" spans="2:4">
      <c r="B42" s="6">
        <v>84100000</v>
      </c>
      <c r="C42" s="17">
        <f>VLOOKUP(B42,[2]FMS_GL!$A:$B,2,FALSE)</f>
        <v>-301675897.08999997</v>
      </c>
      <c r="D42" s="17">
        <f>VLOOKUP(B42,[3]FMS_GL!$A:$B,2,FALSE)</f>
        <v>-221769174.72</v>
      </c>
    </row>
    <row r="43" spans="2:4">
      <c r="B43" s="6">
        <v>84101000</v>
      </c>
      <c r="C43" s="17">
        <f>VLOOKUP(B43,[2]FMS_GL!$A:$B,2,FALSE)</f>
        <v>-523156287.68000001</v>
      </c>
      <c r="D43" s="17">
        <f>VLOOKUP(B43,[3]FMS_GL!$A:$B,2,FALSE)</f>
        <v>-573746257.75999999</v>
      </c>
    </row>
    <row r="45" spans="2:4">
      <c r="C45" s="17">
        <f>SUM(C40:C44)</f>
        <v>-195866920.04999995</v>
      </c>
      <c r="D45" s="17">
        <f>SUM(D40:D44)</f>
        <v>-289279062.81999993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D8A86-392D-4109-A8D3-AB9880BDD689}">
  <sheetPr>
    <tabColor rgb="FFFF9966"/>
  </sheetPr>
  <dimension ref="A1:Y28"/>
  <sheetViews>
    <sheetView tabSelected="1" topLeftCell="P16" zoomScale="268" zoomScaleNormal="268" workbookViewId="0">
      <selection activeCell="X25" sqref="X25:Y25"/>
    </sheetView>
  </sheetViews>
  <sheetFormatPr defaultRowHeight="11.25"/>
  <cols>
    <col min="1" max="1" width="9.33203125" style="4"/>
    <col min="2" max="2" width="41.1640625" customWidth="1"/>
    <col min="3" max="25" width="11.1640625" customWidth="1"/>
  </cols>
  <sheetData>
    <row r="1" spans="1:25">
      <c r="C1" s="1">
        <f>C25-RZiS!C21</f>
        <v>0</v>
      </c>
      <c r="D1" s="1">
        <f>D25-RZiS!D21</f>
        <v>0</v>
      </c>
      <c r="E1" s="1">
        <f>E25-RZiS!E21</f>
        <v>0</v>
      </c>
      <c r="F1" s="1">
        <f>F25-RZiS!F21</f>
        <v>0</v>
      </c>
      <c r="G1" s="1">
        <f>G25-RZiS!G21</f>
        <v>0</v>
      </c>
      <c r="H1" s="1">
        <f>H25-RZiS!H21</f>
        <v>0</v>
      </c>
      <c r="I1" s="1">
        <f>I25-RZiS!I21</f>
        <v>0</v>
      </c>
      <c r="J1" s="1">
        <f>J25-RZiS!J21</f>
        <v>0</v>
      </c>
      <c r="K1" s="1">
        <f>K25-RZiS!K21</f>
        <v>0</v>
      </c>
      <c r="L1" s="1">
        <f>L25-RZiS!L21</f>
        <v>0</v>
      </c>
      <c r="M1" s="1">
        <f>M25-RZiS!M21</f>
        <v>0</v>
      </c>
      <c r="N1" s="1">
        <f>N25-RZiS!N21</f>
        <v>0</v>
      </c>
      <c r="O1" s="1">
        <f>O25-RZiS!O21</f>
        <v>0</v>
      </c>
      <c r="P1" s="1">
        <f>P25-RZiS!P21</f>
        <v>0</v>
      </c>
      <c r="Q1" s="1">
        <f>Q25-RZiS!Q21</f>
        <v>0</v>
      </c>
      <c r="R1" s="1">
        <f>R25-RZiS!R21</f>
        <v>0</v>
      </c>
      <c r="S1" s="1">
        <f>S25-RZiS!S21</f>
        <v>0</v>
      </c>
      <c r="T1" s="1">
        <f>T25-RZiS!T21</f>
        <v>0</v>
      </c>
      <c r="U1" s="1">
        <f>U25-RZiS!U21</f>
        <v>0</v>
      </c>
      <c r="V1" s="1"/>
      <c r="W1" s="1">
        <f>W25-RZiS!V21</f>
        <v>0</v>
      </c>
      <c r="X1" s="1">
        <f>X25-RZiS!W21</f>
        <v>0</v>
      </c>
      <c r="Y1" s="1">
        <f>Y25-RZiS!X21</f>
        <v>0</v>
      </c>
    </row>
    <row r="2" spans="1:25" ht="12" thickBot="1"/>
    <row r="3" spans="1:25" ht="18.75" thickBot="1">
      <c r="B3" s="5"/>
      <c r="C3" s="5" t="s">
        <v>16</v>
      </c>
      <c r="D3" s="5" t="s">
        <v>19</v>
      </c>
      <c r="E3" s="5" t="s">
        <v>14</v>
      </c>
      <c r="F3" s="5" t="s">
        <v>13</v>
      </c>
      <c r="G3" s="5" t="s">
        <v>17</v>
      </c>
      <c r="H3" s="5" t="s">
        <v>18</v>
      </c>
      <c r="I3" s="5" t="s">
        <v>20</v>
      </c>
      <c r="J3" s="5" t="s">
        <v>22</v>
      </c>
      <c r="K3" s="5" t="s">
        <v>23</v>
      </c>
      <c r="L3" s="5" t="s">
        <v>24</v>
      </c>
      <c r="M3" s="5" t="s">
        <v>26</v>
      </c>
      <c r="N3" s="5" t="s">
        <v>27</v>
      </c>
      <c r="O3" s="5" t="s">
        <v>32</v>
      </c>
      <c r="P3" s="5" t="s">
        <v>33</v>
      </c>
      <c r="Q3" s="5" t="s">
        <v>34</v>
      </c>
      <c r="R3" s="5" t="s">
        <v>36</v>
      </c>
      <c r="S3" s="5" t="s">
        <v>38</v>
      </c>
      <c r="T3" s="5" t="s">
        <v>39</v>
      </c>
      <c r="U3" s="5" t="s">
        <v>182</v>
      </c>
      <c r="V3" s="5" t="s">
        <v>356</v>
      </c>
      <c r="W3" s="47" t="s">
        <v>360</v>
      </c>
      <c r="X3" s="47" t="str">
        <f>Prowizje!W3</f>
        <v>1 kw. 2020</v>
      </c>
      <c r="Y3" s="47" t="str">
        <f>Prowizje!X3</f>
        <v>2 kw. 2020</v>
      </c>
    </row>
    <row r="4" spans="1:25" s="7" customFormat="1" ht="15" customHeight="1" thickBot="1">
      <c r="A4" s="6" t="s">
        <v>298</v>
      </c>
      <c r="B4" s="48" t="s">
        <v>126</v>
      </c>
      <c r="C4" s="49">
        <v>-139411</v>
      </c>
      <c r="D4" s="49">
        <v>-171550</v>
      </c>
      <c r="E4" s="49">
        <v>-159021</v>
      </c>
      <c r="F4" s="49">
        <v>-179155</v>
      </c>
      <c r="G4" s="49">
        <v>-161366</v>
      </c>
      <c r="H4" s="49">
        <v>-158213</v>
      </c>
      <c r="I4" s="49">
        <v>-187100</v>
      </c>
      <c r="J4" s="49">
        <v>-224728</v>
      </c>
      <c r="K4" s="49">
        <v>-191815</v>
      </c>
      <c r="L4" s="49">
        <v>-241103</v>
      </c>
      <c r="M4" s="49">
        <v>-189063</v>
      </c>
      <c r="N4" s="49">
        <v>-265971</v>
      </c>
      <c r="O4" s="49">
        <v>-289904</v>
      </c>
      <c r="P4" s="49">
        <v>-256111</v>
      </c>
      <c r="Q4" s="49">
        <v>-301583</v>
      </c>
      <c r="R4" s="49">
        <v>-402493</v>
      </c>
      <c r="S4" s="49">
        <v>-308885</v>
      </c>
      <c r="T4" s="49">
        <v>-508721</v>
      </c>
      <c r="U4" s="49">
        <f>U5</f>
        <v>-356098</v>
      </c>
      <c r="V4" s="49">
        <v>-353797</v>
      </c>
      <c r="W4" s="49">
        <v>-1527501</v>
      </c>
      <c r="X4" s="49">
        <f>X5</f>
        <v>-264994</v>
      </c>
      <c r="Y4" s="49">
        <f>Y5</f>
        <v>-727362</v>
      </c>
    </row>
    <row r="5" spans="1:25" s="7" customFormat="1" ht="15" customHeight="1" thickBot="1">
      <c r="A5" s="6" t="s">
        <v>299</v>
      </c>
      <c r="B5" s="50" t="s">
        <v>127</v>
      </c>
      <c r="C5" s="51">
        <v>-139411</v>
      </c>
      <c r="D5" s="51">
        <v>-171550</v>
      </c>
      <c r="E5" s="51">
        <v>-159021</v>
      </c>
      <c r="F5" s="51">
        <v>-179155</v>
      </c>
      <c r="G5" s="51">
        <v>-161366</v>
      </c>
      <c r="H5" s="51">
        <v>-158213</v>
      </c>
      <c r="I5" s="51">
        <v>-187100</v>
      </c>
      <c r="J5" s="51">
        <v>-224728</v>
      </c>
      <c r="K5" s="51">
        <v>-191815</v>
      </c>
      <c r="L5" s="51">
        <v>-241103</v>
      </c>
      <c r="M5" s="51">
        <v>-189063</v>
      </c>
      <c r="N5" s="51">
        <v>-265971</v>
      </c>
      <c r="O5" s="51">
        <v>-289904</v>
      </c>
      <c r="P5" s="51">
        <v>-256111</v>
      </c>
      <c r="Q5" s="51">
        <v>-301583</v>
      </c>
      <c r="R5" s="51">
        <v>-402493</v>
      </c>
      <c r="S5" s="51">
        <v>-308885</v>
      </c>
      <c r="T5" s="51">
        <v>-508721</v>
      </c>
      <c r="U5" s="51">
        <f>U6+U7</f>
        <v>-356098</v>
      </c>
      <c r="V5" s="51">
        <v>-353797</v>
      </c>
      <c r="W5" s="51">
        <v>-1527501</v>
      </c>
      <c r="X5" s="51">
        <f>X6+X7</f>
        <v>-264994</v>
      </c>
      <c r="Y5" s="51">
        <f>Y6+Y7</f>
        <v>-727362</v>
      </c>
    </row>
    <row r="6" spans="1:25" s="7" customFormat="1" ht="15" customHeight="1" thickBot="1">
      <c r="A6" s="6" t="s">
        <v>300</v>
      </c>
      <c r="B6" s="52" t="s">
        <v>128</v>
      </c>
      <c r="C6" s="53">
        <v>-91063</v>
      </c>
      <c r="D6" s="53">
        <v>-117224</v>
      </c>
      <c r="E6" s="53">
        <v>-99927</v>
      </c>
      <c r="F6" s="53">
        <v>-138004</v>
      </c>
      <c r="G6" s="53">
        <v>-111289</v>
      </c>
      <c r="H6" s="53">
        <v>-96906</v>
      </c>
      <c r="I6" s="53">
        <v>-121787</v>
      </c>
      <c r="J6" s="53">
        <v>-144881</v>
      </c>
      <c r="K6" s="53">
        <v>-119944</v>
      </c>
      <c r="L6" s="53">
        <v>-149220</v>
      </c>
      <c r="M6" s="53">
        <v>-74684</v>
      </c>
      <c r="N6" s="53">
        <v>-147621</v>
      </c>
      <c r="O6" s="53">
        <v>-150043</v>
      </c>
      <c r="P6" s="53">
        <v>-119581</v>
      </c>
      <c r="Q6" s="53">
        <v>-141853</v>
      </c>
      <c r="R6" s="53">
        <v>-136119</v>
      </c>
      <c r="S6" s="53">
        <v>-129922</v>
      </c>
      <c r="T6" s="53">
        <v>-143949</v>
      </c>
      <c r="U6" s="53">
        <v>-170592</v>
      </c>
      <c r="V6" s="53">
        <v>-157486</v>
      </c>
      <c r="W6" s="53">
        <v>-601949</v>
      </c>
      <c r="X6" s="53">
        <v>-153663</v>
      </c>
      <c r="Y6" s="53">
        <v>-237514</v>
      </c>
    </row>
    <row r="7" spans="1:25" s="7" customFormat="1" ht="15" customHeight="1" thickBot="1">
      <c r="A7" s="6" t="s">
        <v>301</v>
      </c>
      <c r="B7" s="52" t="s">
        <v>129</v>
      </c>
      <c r="C7" s="53">
        <v>-48348</v>
      </c>
      <c r="D7" s="53">
        <v>-54326</v>
      </c>
      <c r="E7" s="53">
        <v>-59094</v>
      </c>
      <c r="F7" s="53">
        <v>-41151</v>
      </c>
      <c r="G7" s="53">
        <v>-50077</v>
      </c>
      <c r="H7" s="53">
        <v>-61307</v>
      </c>
      <c r="I7" s="53">
        <v>-65313</v>
      </c>
      <c r="J7" s="53">
        <v>-79847</v>
      </c>
      <c r="K7" s="53">
        <v>-71871</v>
      </c>
      <c r="L7" s="53">
        <v>-91883</v>
      </c>
      <c r="M7" s="53">
        <v>-114379</v>
      </c>
      <c r="N7" s="53">
        <v>-118350</v>
      </c>
      <c r="O7" s="53">
        <v>-139861</v>
      </c>
      <c r="P7" s="53">
        <v>-136530</v>
      </c>
      <c r="Q7" s="53">
        <v>-159730</v>
      </c>
      <c r="R7" s="53">
        <v>-266374</v>
      </c>
      <c r="S7" s="53">
        <v>-178963</v>
      </c>
      <c r="T7" s="53">
        <v>-364772</v>
      </c>
      <c r="U7" s="53">
        <v>-185506</v>
      </c>
      <c r="V7" s="53">
        <v>-196311</v>
      </c>
      <c r="W7" s="53">
        <v>-925552</v>
      </c>
      <c r="X7" s="53">
        <v>-111331</v>
      </c>
      <c r="Y7" s="53">
        <v>-489848</v>
      </c>
    </row>
    <row r="8" spans="1:25" s="7" customFormat="1" ht="15" customHeight="1" thickBot="1">
      <c r="A8" s="6" t="s">
        <v>311</v>
      </c>
      <c r="B8" s="54" t="s">
        <v>140</v>
      </c>
      <c r="C8" s="55">
        <v>0</v>
      </c>
      <c r="D8" s="55">
        <v>0</v>
      </c>
      <c r="E8" s="55">
        <v>0</v>
      </c>
      <c r="F8" s="55">
        <v>-7981</v>
      </c>
      <c r="G8" s="55">
        <v>-6974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16921</v>
      </c>
      <c r="O8" s="55" t="s">
        <v>125</v>
      </c>
      <c r="P8" s="55" t="s">
        <v>125</v>
      </c>
      <c r="Q8" s="55" t="s">
        <v>125</v>
      </c>
      <c r="R8" s="55" t="s">
        <v>125</v>
      </c>
      <c r="S8" s="55" t="s">
        <v>125</v>
      </c>
      <c r="T8" s="55" t="s">
        <v>125</v>
      </c>
      <c r="U8" s="55" t="s">
        <v>125</v>
      </c>
      <c r="V8" s="55" t="s">
        <v>125</v>
      </c>
      <c r="W8" s="55" t="s">
        <v>125</v>
      </c>
      <c r="X8" s="55" t="s">
        <v>125</v>
      </c>
      <c r="Y8" s="55" t="s">
        <v>125</v>
      </c>
    </row>
    <row r="9" spans="1:25" s="7" customFormat="1" ht="15" customHeight="1" thickBot="1">
      <c r="A9" s="6" t="s">
        <v>186</v>
      </c>
      <c r="B9" s="54" t="s">
        <v>61</v>
      </c>
      <c r="C9" s="55" t="s">
        <v>125</v>
      </c>
      <c r="D9" s="55" t="s">
        <v>125</v>
      </c>
      <c r="E9" s="55" t="s">
        <v>125</v>
      </c>
      <c r="F9" s="55" t="s">
        <v>125</v>
      </c>
      <c r="G9" s="55" t="s">
        <v>125</v>
      </c>
      <c r="H9" s="55" t="s">
        <v>125</v>
      </c>
      <c r="I9" s="55" t="s">
        <v>125</v>
      </c>
      <c r="J9" s="55" t="s">
        <v>125</v>
      </c>
      <c r="K9" s="55" t="s">
        <v>125</v>
      </c>
      <c r="L9" s="55" t="s">
        <v>125</v>
      </c>
      <c r="M9" s="55" t="s">
        <v>125</v>
      </c>
      <c r="N9" s="55" t="s">
        <v>125</v>
      </c>
      <c r="O9" s="55">
        <v>532</v>
      </c>
      <c r="P9" s="55">
        <v>2962</v>
      </c>
      <c r="Q9" s="55">
        <v>25</v>
      </c>
      <c r="R9" s="55">
        <v>-699</v>
      </c>
      <c r="S9" s="55">
        <v>3538</v>
      </c>
      <c r="T9" s="55">
        <v>379</v>
      </c>
      <c r="U9" s="55">
        <v>346</v>
      </c>
      <c r="V9" s="55">
        <v>-1316</v>
      </c>
      <c r="W9" s="55">
        <v>2947</v>
      </c>
      <c r="X9" s="55">
        <v>-1582</v>
      </c>
      <c r="Y9" s="55">
        <v>-8762</v>
      </c>
    </row>
    <row r="10" spans="1:25" s="39" customFormat="1" ht="15" customHeight="1" thickBot="1">
      <c r="A10" s="6" t="s">
        <v>312</v>
      </c>
      <c r="B10" s="56" t="s">
        <v>139</v>
      </c>
      <c r="C10" s="57">
        <v>-2303</v>
      </c>
      <c r="D10" s="57">
        <v>16296</v>
      </c>
      <c r="E10" s="57">
        <v>-13084</v>
      </c>
      <c r="F10" s="57">
        <v>-2976</v>
      </c>
      <c r="G10" s="57">
        <v>890</v>
      </c>
      <c r="H10" s="57">
        <v>-9566</v>
      </c>
      <c r="I10" s="57">
        <v>-8887</v>
      </c>
      <c r="J10" s="57">
        <v>-18845</v>
      </c>
      <c r="K10" s="57">
        <v>-17267</v>
      </c>
      <c r="L10" s="57">
        <v>105</v>
      </c>
      <c r="M10" s="57">
        <v>-13343</v>
      </c>
      <c r="N10" s="57">
        <v>3947</v>
      </c>
      <c r="O10" s="57" t="s">
        <v>125</v>
      </c>
      <c r="P10" s="57" t="s">
        <v>125</v>
      </c>
      <c r="Q10" s="57" t="s">
        <v>125</v>
      </c>
      <c r="R10" s="57" t="s">
        <v>125</v>
      </c>
      <c r="S10" s="57" t="s">
        <v>125</v>
      </c>
      <c r="T10" s="57" t="s">
        <v>125</v>
      </c>
      <c r="U10" s="57" t="s">
        <v>125</v>
      </c>
      <c r="V10" s="57" t="s">
        <v>125</v>
      </c>
      <c r="W10" s="57" t="s">
        <v>125</v>
      </c>
      <c r="X10" s="57" t="s">
        <v>125</v>
      </c>
      <c r="Y10" s="57" t="s">
        <v>125</v>
      </c>
    </row>
    <row r="11" spans="1:25" s="7" customFormat="1" ht="15" customHeight="1" thickBot="1">
      <c r="A11" s="6" t="s">
        <v>300</v>
      </c>
      <c r="B11" s="52" t="s">
        <v>132</v>
      </c>
      <c r="C11" s="53">
        <v>-1177</v>
      </c>
      <c r="D11" s="53">
        <v>14759</v>
      </c>
      <c r="E11" s="53">
        <v>-13331</v>
      </c>
      <c r="F11" s="53">
        <v>-1934</v>
      </c>
      <c r="G11" s="53">
        <v>-2229</v>
      </c>
      <c r="H11" s="53">
        <v>-11410</v>
      </c>
      <c r="I11" s="53">
        <v>1116</v>
      </c>
      <c r="J11" s="53">
        <v>2106</v>
      </c>
      <c r="K11" s="53">
        <v>-5437</v>
      </c>
      <c r="L11" s="53">
        <v>33565</v>
      </c>
      <c r="M11" s="53">
        <v>1600</v>
      </c>
      <c r="N11" s="53">
        <v>-32521</v>
      </c>
      <c r="O11" s="53" t="s">
        <v>125</v>
      </c>
      <c r="P11" s="53" t="s">
        <v>125</v>
      </c>
      <c r="Q11" s="53" t="s">
        <v>125</v>
      </c>
      <c r="R11" s="53" t="s">
        <v>125</v>
      </c>
      <c r="S11" s="53" t="s">
        <v>125</v>
      </c>
      <c r="T11" s="53" t="s">
        <v>125</v>
      </c>
      <c r="U11" s="53" t="s">
        <v>125</v>
      </c>
      <c r="V11" s="53" t="s">
        <v>125</v>
      </c>
      <c r="W11" s="53" t="s">
        <v>125</v>
      </c>
      <c r="X11" s="53" t="s">
        <v>125</v>
      </c>
      <c r="Y11" s="53" t="s">
        <v>125</v>
      </c>
    </row>
    <row r="12" spans="1:25" s="7" customFormat="1" ht="15" customHeight="1" thickBot="1">
      <c r="A12" s="6" t="s">
        <v>301</v>
      </c>
      <c r="B12" s="52" t="s">
        <v>133</v>
      </c>
      <c r="C12" s="53">
        <v>-1126</v>
      </c>
      <c r="D12" s="53">
        <v>1537</v>
      </c>
      <c r="E12" s="53">
        <v>247</v>
      </c>
      <c r="F12" s="53">
        <v>-1042</v>
      </c>
      <c r="G12" s="53">
        <v>3119</v>
      </c>
      <c r="H12" s="53">
        <v>1844</v>
      </c>
      <c r="I12" s="53">
        <v>-10003</v>
      </c>
      <c r="J12" s="53">
        <v>-20951</v>
      </c>
      <c r="K12" s="53">
        <v>-11830</v>
      </c>
      <c r="L12" s="53">
        <v>-33460</v>
      </c>
      <c r="M12" s="53">
        <v>-14943</v>
      </c>
      <c r="N12" s="53">
        <v>36468</v>
      </c>
      <c r="O12" s="53" t="s">
        <v>125</v>
      </c>
      <c r="P12" s="53" t="s">
        <v>125</v>
      </c>
      <c r="Q12" s="53" t="s">
        <v>125</v>
      </c>
      <c r="R12" s="53" t="s">
        <v>125</v>
      </c>
      <c r="S12" s="53" t="s">
        <v>125</v>
      </c>
      <c r="T12" s="53" t="s">
        <v>125</v>
      </c>
      <c r="U12" s="53" t="s">
        <v>125</v>
      </c>
      <c r="V12" s="53" t="s">
        <v>125</v>
      </c>
      <c r="W12" s="53" t="s">
        <v>125</v>
      </c>
      <c r="X12" s="53" t="s">
        <v>125</v>
      </c>
      <c r="Y12" s="53" t="s">
        <v>125</v>
      </c>
    </row>
    <row r="13" spans="1:25" s="7" customFormat="1" ht="15" customHeight="1" thickBot="1">
      <c r="A13" s="6" t="s">
        <v>302</v>
      </c>
      <c r="B13" s="58" t="s">
        <v>130</v>
      </c>
      <c r="C13" s="59" t="s">
        <v>125</v>
      </c>
      <c r="D13" s="59" t="s">
        <v>125</v>
      </c>
      <c r="E13" s="59" t="s">
        <v>125</v>
      </c>
      <c r="F13" s="59" t="s">
        <v>125</v>
      </c>
      <c r="G13" s="59" t="s">
        <v>125</v>
      </c>
      <c r="H13" s="59" t="s">
        <v>125</v>
      </c>
      <c r="I13" s="59" t="s">
        <v>125</v>
      </c>
      <c r="J13" s="59" t="s">
        <v>125</v>
      </c>
      <c r="K13" s="59" t="s">
        <v>125</v>
      </c>
      <c r="L13" s="59" t="s">
        <v>125</v>
      </c>
      <c r="M13" s="59" t="s">
        <v>125</v>
      </c>
      <c r="N13" s="59" t="s">
        <v>125</v>
      </c>
      <c r="O13" s="59">
        <v>20321</v>
      </c>
      <c r="P13" s="59">
        <v>30927</v>
      </c>
      <c r="Q13" s="59">
        <v>39266</v>
      </c>
      <c r="R13" s="59">
        <v>32500</v>
      </c>
      <c r="S13" s="59">
        <v>29925</v>
      </c>
      <c r="T13" s="59">
        <v>62</v>
      </c>
      <c r="U13" s="59">
        <f>U14+U17</f>
        <v>29450</v>
      </c>
      <c r="V13" s="59">
        <v>16653</v>
      </c>
      <c r="W13" s="59">
        <v>76090</v>
      </c>
      <c r="X13" s="59">
        <f>X14+X17</f>
        <v>-13704</v>
      </c>
      <c r="Y13" s="59">
        <f>Y14+Y17</f>
        <v>-74912</v>
      </c>
    </row>
    <row r="14" spans="1:25" s="7" customFormat="1" ht="15" customHeight="1" thickBot="1">
      <c r="A14" s="6" t="s">
        <v>305</v>
      </c>
      <c r="B14" s="50" t="s">
        <v>131</v>
      </c>
      <c r="C14" s="51" t="s">
        <v>125</v>
      </c>
      <c r="D14" s="51" t="s">
        <v>125</v>
      </c>
      <c r="E14" s="51" t="s">
        <v>125</v>
      </c>
      <c r="F14" s="51" t="s">
        <v>125</v>
      </c>
      <c r="G14" s="51" t="s">
        <v>125</v>
      </c>
      <c r="H14" s="51" t="s">
        <v>125</v>
      </c>
      <c r="I14" s="51" t="s">
        <v>125</v>
      </c>
      <c r="J14" s="51" t="s">
        <v>125</v>
      </c>
      <c r="K14" s="51" t="s">
        <v>125</v>
      </c>
      <c r="L14" s="51" t="s">
        <v>125</v>
      </c>
      <c r="M14" s="51" t="s">
        <v>125</v>
      </c>
      <c r="N14" s="51" t="s">
        <v>125</v>
      </c>
      <c r="O14" s="51">
        <v>-3965</v>
      </c>
      <c r="P14" s="51">
        <v>28307</v>
      </c>
      <c r="Q14" s="51">
        <v>32975</v>
      </c>
      <c r="R14" s="51">
        <v>4856</v>
      </c>
      <c r="S14" s="51">
        <v>-2078</v>
      </c>
      <c r="T14" s="51">
        <v>27451</v>
      </c>
      <c r="U14" s="51">
        <f>U15+U16</f>
        <v>23011</v>
      </c>
      <c r="V14" s="51">
        <v>10027</v>
      </c>
      <c r="W14" s="51">
        <v>58411</v>
      </c>
      <c r="X14" s="51">
        <f>SUM(X15:X16)</f>
        <v>2023</v>
      </c>
      <c r="Y14" s="51">
        <f>SUM(Y15:Y16)</f>
        <v>-91077</v>
      </c>
    </row>
    <row r="15" spans="1:25" s="7" customFormat="1" ht="15" customHeight="1" thickBot="1">
      <c r="A15" s="6" t="s">
        <v>300</v>
      </c>
      <c r="B15" s="52" t="s">
        <v>132</v>
      </c>
      <c r="C15" s="53" t="s">
        <v>125</v>
      </c>
      <c r="D15" s="53" t="s">
        <v>125</v>
      </c>
      <c r="E15" s="53" t="s">
        <v>125</v>
      </c>
      <c r="F15" s="53" t="s">
        <v>125</v>
      </c>
      <c r="G15" s="53" t="s">
        <v>125</v>
      </c>
      <c r="H15" s="53" t="s">
        <v>125</v>
      </c>
      <c r="I15" s="53" t="s">
        <v>125</v>
      </c>
      <c r="J15" s="53" t="s">
        <v>125</v>
      </c>
      <c r="K15" s="53" t="s">
        <v>125</v>
      </c>
      <c r="L15" s="53" t="s">
        <v>125</v>
      </c>
      <c r="M15" s="53" t="s">
        <v>125</v>
      </c>
      <c r="N15" s="53" t="s">
        <v>125</v>
      </c>
      <c r="O15" s="53">
        <v>6413</v>
      </c>
      <c r="P15" s="53">
        <v>-445</v>
      </c>
      <c r="Q15" s="53">
        <v>38129</v>
      </c>
      <c r="R15" s="53">
        <v>39410</v>
      </c>
      <c r="S15" s="53">
        <v>2967</v>
      </c>
      <c r="T15" s="53">
        <v>21392</v>
      </c>
      <c r="U15" s="53">
        <v>18343</v>
      </c>
      <c r="V15" s="53">
        <v>28042</v>
      </c>
      <c r="W15" s="53">
        <v>70744</v>
      </c>
      <c r="X15" s="53">
        <v>14009</v>
      </c>
      <c r="Y15" s="53">
        <v>-10527</v>
      </c>
    </row>
    <row r="16" spans="1:25" s="7" customFormat="1" ht="15" customHeight="1" thickBot="1">
      <c r="A16" s="6" t="s">
        <v>303</v>
      </c>
      <c r="B16" s="52" t="s">
        <v>133</v>
      </c>
      <c r="C16" s="53" t="s">
        <v>125</v>
      </c>
      <c r="D16" s="53" t="s">
        <v>125</v>
      </c>
      <c r="E16" s="53" t="s">
        <v>125</v>
      </c>
      <c r="F16" s="53" t="s">
        <v>125</v>
      </c>
      <c r="G16" s="53" t="s">
        <v>125</v>
      </c>
      <c r="H16" s="53" t="s">
        <v>125</v>
      </c>
      <c r="I16" s="53" t="s">
        <v>125</v>
      </c>
      <c r="J16" s="53" t="s">
        <v>125</v>
      </c>
      <c r="K16" s="53" t="s">
        <v>125</v>
      </c>
      <c r="L16" s="53" t="s">
        <v>125</v>
      </c>
      <c r="M16" s="53" t="s">
        <v>125</v>
      </c>
      <c r="N16" s="53" t="s">
        <v>125</v>
      </c>
      <c r="O16" s="53">
        <v>-10378</v>
      </c>
      <c r="P16" s="53">
        <v>28752</v>
      </c>
      <c r="Q16" s="53">
        <v>-5154</v>
      </c>
      <c r="R16" s="53">
        <v>-34554</v>
      </c>
      <c r="S16" s="53">
        <v>-5045</v>
      </c>
      <c r="T16" s="53">
        <v>6059</v>
      </c>
      <c r="U16" s="53">
        <v>4668</v>
      </c>
      <c r="V16" s="53">
        <v>-18015</v>
      </c>
      <c r="W16" s="53">
        <v>-12333</v>
      </c>
      <c r="X16" s="53">
        <v>-11986</v>
      </c>
      <c r="Y16" s="53">
        <v>-80550</v>
      </c>
    </row>
    <row r="17" spans="1:25" s="7" customFormat="1" ht="15" customHeight="1" thickBot="1">
      <c r="A17" s="6" t="s">
        <v>304</v>
      </c>
      <c r="B17" s="50" t="s">
        <v>134</v>
      </c>
      <c r="C17" s="51" t="s">
        <v>125</v>
      </c>
      <c r="D17" s="51" t="s">
        <v>125</v>
      </c>
      <c r="E17" s="51" t="s">
        <v>125</v>
      </c>
      <c r="F17" s="51" t="s">
        <v>125</v>
      </c>
      <c r="G17" s="51" t="s">
        <v>125</v>
      </c>
      <c r="H17" s="51" t="s">
        <v>125</v>
      </c>
      <c r="I17" s="51" t="s">
        <v>125</v>
      </c>
      <c r="J17" s="51" t="s">
        <v>125</v>
      </c>
      <c r="K17" s="51" t="s">
        <v>125</v>
      </c>
      <c r="L17" s="51" t="s">
        <v>125</v>
      </c>
      <c r="M17" s="51" t="s">
        <v>125</v>
      </c>
      <c r="N17" s="51" t="s">
        <v>125</v>
      </c>
      <c r="O17" s="51">
        <v>24286</v>
      </c>
      <c r="P17" s="51">
        <v>2620</v>
      </c>
      <c r="Q17" s="51">
        <v>6291</v>
      </c>
      <c r="R17" s="51">
        <v>27644</v>
      </c>
      <c r="S17" s="51">
        <v>32003</v>
      </c>
      <c r="T17" s="51">
        <v>-27389</v>
      </c>
      <c r="U17" s="51">
        <f>U18+U19</f>
        <v>6439</v>
      </c>
      <c r="V17" s="51">
        <v>6626</v>
      </c>
      <c r="W17" s="51">
        <v>17679</v>
      </c>
      <c r="X17" s="51">
        <f>SUM(X18:X19)</f>
        <v>-15727</v>
      </c>
      <c r="Y17" s="51">
        <f>SUM(Y18:Y19)</f>
        <v>16165</v>
      </c>
    </row>
    <row r="18" spans="1:25" s="7" customFormat="1" ht="15" customHeight="1" thickBot="1">
      <c r="A18" s="6" t="s">
        <v>300</v>
      </c>
      <c r="B18" s="52" t="s">
        <v>132</v>
      </c>
      <c r="C18" s="53" t="s">
        <v>125</v>
      </c>
      <c r="D18" s="53" t="s">
        <v>125</v>
      </c>
      <c r="E18" s="53" t="s">
        <v>125</v>
      </c>
      <c r="F18" s="53" t="s">
        <v>125</v>
      </c>
      <c r="G18" s="53" t="s">
        <v>125</v>
      </c>
      <c r="H18" s="53" t="s">
        <v>125</v>
      </c>
      <c r="I18" s="53" t="s">
        <v>125</v>
      </c>
      <c r="J18" s="53" t="s">
        <v>125</v>
      </c>
      <c r="K18" s="53" t="s">
        <v>125</v>
      </c>
      <c r="L18" s="53" t="s">
        <v>125</v>
      </c>
      <c r="M18" s="53" t="s">
        <v>125</v>
      </c>
      <c r="N18" s="53" t="s">
        <v>125</v>
      </c>
      <c r="O18" s="53">
        <v>7806</v>
      </c>
      <c r="P18" s="53">
        <v>881</v>
      </c>
      <c r="Q18" s="53">
        <v>-7947</v>
      </c>
      <c r="R18" s="53">
        <v>27962</v>
      </c>
      <c r="S18" s="53">
        <v>25333</v>
      </c>
      <c r="T18" s="53">
        <v>-11388</v>
      </c>
      <c r="U18" s="53">
        <v>2920</v>
      </c>
      <c r="V18" s="53">
        <v>-19717</v>
      </c>
      <c r="W18" s="53">
        <v>-2852</v>
      </c>
      <c r="X18" s="53">
        <v>-10858</v>
      </c>
      <c r="Y18" s="53">
        <v>-23908</v>
      </c>
    </row>
    <row r="19" spans="1:25" s="7" customFormat="1" ht="15" customHeight="1" thickBot="1">
      <c r="A19" s="6" t="s">
        <v>303</v>
      </c>
      <c r="B19" s="52" t="s">
        <v>133</v>
      </c>
      <c r="C19" s="53" t="s">
        <v>125</v>
      </c>
      <c r="D19" s="53" t="s">
        <v>125</v>
      </c>
      <c r="E19" s="53" t="s">
        <v>125</v>
      </c>
      <c r="F19" s="53" t="s">
        <v>125</v>
      </c>
      <c r="G19" s="53" t="s">
        <v>125</v>
      </c>
      <c r="H19" s="53" t="s">
        <v>125</v>
      </c>
      <c r="I19" s="53" t="s">
        <v>125</v>
      </c>
      <c r="J19" s="53" t="s">
        <v>125</v>
      </c>
      <c r="K19" s="53" t="s">
        <v>125</v>
      </c>
      <c r="L19" s="53" t="s">
        <v>125</v>
      </c>
      <c r="M19" s="53" t="s">
        <v>125</v>
      </c>
      <c r="N19" s="53" t="s">
        <v>125</v>
      </c>
      <c r="O19" s="53">
        <v>16480</v>
      </c>
      <c r="P19" s="53">
        <v>1739</v>
      </c>
      <c r="Q19" s="53">
        <v>14238</v>
      </c>
      <c r="R19" s="53">
        <v>-318</v>
      </c>
      <c r="S19" s="53">
        <v>6670</v>
      </c>
      <c r="T19" s="53">
        <v>-16001</v>
      </c>
      <c r="U19" s="53">
        <v>3519</v>
      </c>
      <c r="V19" s="53">
        <v>26343</v>
      </c>
      <c r="W19" s="53">
        <v>20531</v>
      </c>
      <c r="X19" s="53">
        <v>-4869</v>
      </c>
      <c r="Y19" s="53">
        <v>40073</v>
      </c>
    </row>
    <row r="20" spans="1:25" s="7" customFormat="1" ht="15" customHeight="1" thickBot="1">
      <c r="A20" s="6" t="s">
        <v>135</v>
      </c>
      <c r="B20" s="54" t="s">
        <v>135</v>
      </c>
      <c r="C20" s="51" t="s">
        <v>125</v>
      </c>
      <c r="D20" s="51" t="s">
        <v>125</v>
      </c>
      <c r="E20" s="51" t="s">
        <v>125</v>
      </c>
      <c r="F20" s="51" t="s">
        <v>125</v>
      </c>
      <c r="G20" s="51" t="s">
        <v>125</v>
      </c>
      <c r="H20" s="51" t="s">
        <v>125</v>
      </c>
      <c r="I20" s="51" t="s">
        <v>125</v>
      </c>
      <c r="J20" s="51" t="s">
        <v>125</v>
      </c>
      <c r="K20" s="51" t="s">
        <v>125</v>
      </c>
      <c r="L20" s="51" t="s">
        <v>125</v>
      </c>
      <c r="M20" s="51" t="s">
        <v>125</v>
      </c>
      <c r="N20" s="51" t="s">
        <v>125</v>
      </c>
      <c r="O20" s="51">
        <v>-9834</v>
      </c>
      <c r="P20" s="51">
        <v>-15957</v>
      </c>
      <c r="Q20" s="51">
        <v>-17721</v>
      </c>
      <c r="R20" s="51">
        <v>-12247</v>
      </c>
      <c r="S20" s="51">
        <v>-17598</v>
      </c>
      <c r="T20" s="51">
        <v>-10122</v>
      </c>
      <c r="U20" s="51">
        <v>-19712</v>
      </c>
      <c r="V20" s="51">
        <v>-8950</v>
      </c>
      <c r="W20" s="51">
        <v>-56382</v>
      </c>
      <c r="X20" s="51">
        <v>-6287</v>
      </c>
      <c r="Y20" s="51">
        <v>-5477</v>
      </c>
    </row>
    <row r="21" spans="1:25" s="7" customFormat="1" ht="15" customHeight="1" thickBot="1">
      <c r="A21" s="6" t="s">
        <v>306</v>
      </c>
      <c r="B21" s="54" t="s">
        <v>136</v>
      </c>
      <c r="C21" s="51" t="s">
        <v>125</v>
      </c>
      <c r="D21" s="51" t="s">
        <v>125</v>
      </c>
      <c r="E21" s="51" t="s">
        <v>125</v>
      </c>
      <c r="F21" s="51" t="s">
        <v>125</v>
      </c>
      <c r="G21" s="51" t="s">
        <v>125</v>
      </c>
      <c r="H21" s="51" t="s">
        <v>125</v>
      </c>
      <c r="I21" s="51" t="s">
        <v>125</v>
      </c>
      <c r="J21" s="51" t="s">
        <v>125</v>
      </c>
      <c r="K21" s="51" t="s">
        <v>125</v>
      </c>
      <c r="L21" s="51" t="s">
        <v>125</v>
      </c>
      <c r="M21" s="51" t="s">
        <v>125</v>
      </c>
      <c r="N21" s="51">
        <v>14687</v>
      </c>
      <c r="O21" s="51">
        <v>13538</v>
      </c>
      <c r="P21" s="51">
        <v>15960</v>
      </c>
      <c r="Q21" s="51">
        <v>14455</v>
      </c>
      <c r="R21" s="51">
        <v>17297</v>
      </c>
      <c r="S21" s="51">
        <v>15154</v>
      </c>
      <c r="T21" s="51">
        <v>10270</v>
      </c>
      <c r="U21" s="51">
        <v>22458</v>
      </c>
      <c r="V21" s="51">
        <v>13020</v>
      </c>
      <c r="W21" s="51">
        <v>60902</v>
      </c>
      <c r="X21" s="51">
        <v>11690</v>
      </c>
      <c r="Y21" s="51">
        <v>13272</v>
      </c>
    </row>
    <row r="22" spans="1:25" s="7" customFormat="1" ht="15" customHeight="1" thickBot="1">
      <c r="A22" s="6" t="s">
        <v>307</v>
      </c>
      <c r="B22" s="54" t="s">
        <v>137</v>
      </c>
      <c r="C22" s="55">
        <v>-741</v>
      </c>
      <c r="D22" s="55">
        <v>1702</v>
      </c>
      <c r="E22" s="55">
        <v>-1452</v>
      </c>
      <c r="F22" s="55">
        <v>-69</v>
      </c>
      <c r="G22" s="55">
        <v>-4843</v>
      </c>
      <c r="H22" s="55">
        <v>3457</v>
      </c>
      <c r="I22" s="55">
        <v>-650</v>
      </c>
      <c r="J22" s="55">
        <v>-346</v>
      </c>
      <c r="K22" s="55">
        <v>1087</v>
      </c>
      <c r="L22" s="55">
        <v>-7719</v>
      </c>
      <c r="M22" s="55">
        <v>-4947</v>
      </c>
      <c r="N22" s="55">
        <v>5272</v>
      </c>
      <c r="O22" s="55">
        <v>22355</v>
      </c>
      <c r="P22" s="55">
        <v>-15379</v>
      </c>
      <c r="Q22" s="55">
        <v>-6599</v>
      </c>
      <c r="R22" s="55">
        <v>70571</v>
      </c>
      <c r="S22" s="55">
        <v>4904</v>
      </c>
      <c r="T22" s="55">
        <v>5592</v>
      </c>
      <c r="U22" s="55">
        <v>-1225</v>
      </c>
      <c r="V22" s="55">
        <v>-2485</v>
      </c>
      <c r="W22" s="55">
        <v>6786</v>
      </c>
      <c r="X22" s="55">
        <v>-21276</v>
      </c>
      <c r="Y22" s="55">
        <v>-111905</v>
      </c>
    </row>
    <row r="23" spans="1:25" s="7" customFormat="1" ht="15" customHeight="1" thickBot="1">
      <c r="A23" s="6" t="s">
        <v>308</v>
      </c>
      <c r="B23" s="54" t="s">
        <v>138</v>
      </c>
      <c r="C23" s="55">
        <v>-2201</v>
      </c>
      <c r="D23" s="55">
        <v>-5931</v>
      </c>
      <c r="E23" s="55">
        <v>470</v>
      </c>
      <c r="F23" s="55">
        <v>-4706</v>
      </c>
      <c r="G23" s="55">
        <v>-3452</v>
      </c>
      <c r="H23" s="55">
        <v>-8790</v>
      </c>
      <c r="I23" s="55">
        <v>-2369</v>
      </c>
      <c r="J23" s="55">
        <v>-8104</v>
      </c>
      <c r="K23" s="55">
        <v>-3621</v>
      </c>
      <c r="L23" s="55">
        <v>-7366</v>
      </c>
      <c r="M23" s="55">
        <v>-4606</v>
      </c>
      <c r="N23" s="55">
        <v>-10128</v>
      </c>
      <c r="O23" s="55">
        <v>-1756</v>
      </c>
      <c r="P23" s="55">
        <v>-477</v>
      </c>
      <c r="Q23" s="55">
        <v>-932</v>
      </c>
      <c r="R23" s="55">
        <v>-2985</v>
      </c>
      <c r="S23" s="55">
        <v>-1569</v>
      </c>
      <c r="T23" s="55">
        <v>-105</v>
      </c>
      <c r="U23" s="55">
        <v>-7</v>
      </c>
      <c r="V23" s="55">
        <v>-4190</v>
      </c>
      <c r="W23" s="55">
        <v>-5871</v>
      </c>
      <c r="X23" s="55">
        <v>1307</v>
      </c>
      <c r="Y23" s="55">
        <v>-69897</v>
      </c>
    </row>
    <row r="24" spans="1:25" s="7" customFormat="1" ht="15" customHeight="1" thickBot="1">
      <c r="A24" s="6" t="s">
        <v>309</v>
      </c>
      <c r="B24" s="54" t="s">
        <v>46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1">
        <v>0</v>
      </c>
      <c r="K24" s="55">
        <v>0</v>
      </c>
      <c r="L24" s="51">
        <v>0</v>
      </c>
      <c r="M24" s="55">
        <v>0</v>
      </c>
      <c r="N24" s="51">
        <v>0</v>
      </c>
      <c r="O24" s="55">
        <v>0</v>
      </c>
      <c r="P24" s="51">
        <v>0</v>
      </c>
      <c r="Q24" s="55">
        <v>-101</v>
      </c>
      <c r="R24" s="51">
        <v>0</v>
      </c>
      <c r="S24" s="55">
        <v>-75</v>
      </c>
      <c r="T24" s="51">
        <v>0</v>
      </c>
      <c r="U24" s="51">
        <v>0</v>
      </c>
      <c r="V24" s="51">
        <v>0</v>
      </c>
      <c r="W24" s="51">
        <v>-75</v>
      </c>
      <c r="X24" s="51">
        <v>0</v>
      </c>
      <c r="Y24" s="51">
        <v>0</v>
      </c>
    </row>
    <row r="25" spans="1:25" s="7" customFormat="1" ht="27" customHeight="1" thickBot="1">
      <c r="A25" s="6" t="s">
        <v>310</v>
      </c>
      <c r="B25" s="48" t="s">
        <v>31</v>
      </c>
      <c r="C25" s="49">
        <v>-144656</v>
      </c>
      <c r="D25" s="49">
        <v>-159483</v>
      </c>
      <c r="E25" s="49">
        <v>-173087</v>
      </c>
      <c r="F25" s="49">
        <v>-194887</v>
      </c>
      <c r="G25" s="49">
        <v>-175745</v>
      </c>
      <c r="H25" s="49">
        <v>-173112</v>
      </c>
      <c r="I25" s="49">
        <v>-199006</v>
      </c>
      <c r="J25" s="49">
        <v>-252024</v>
      </c>
      <c r="K25" s="49">
        <v>-211616</v>
      </c>
      <c r="L25" s="49">
        <v>-256083</v>
      </c>
      <c r="M25" s="49">
        <v>-211959</v>
      </c>
      <c r="N25" s="49">
        <v>-235272</v>
      </c>
      <c r="O25" s="49">
        <v>-244748</v>
      </c>
      <c r="P25" s="49">
        <v>-238075</v>
      </c>
      <c r="Q25" s="49">
        <v>-273190</v>
      </c>
      <c r="R25" s="49">
        <v>-298056</v>
      </c>
      <c r="S25" s="49">
        <v>-274606</v>
      </c>
      <c r="T25" s="49">
        <v>-502645</v>
      </c>
      <c r="U25" s="49">
        <f>U4+U9+U13+U20+U21+U22+U23</f>
        <v>-324788</v>
      </c>
      <c r="V25" s="49">
        <v>-341065</v>
      </c>
      <c r="W25" s="49">
        <v>-1443104</v>
      </c>
      <c r="X25" s="49">
        <f>X4+X9+X13+X20+X21+X22+X23+X24</f>
        <v>-294846</v>
      </c>
      <c r="Y25" s="49">
        <f>Y4+Y9+Y13+Y20+Y21+Y22+Y23+Y24</f>
        <v>-985043</v>
      </c>
    </row>
    <row r="28" spans="1:2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67F01-E95D-4C36-A162-6BBCDBA4A435}">
  <sheetPr>
    <tabColor rgb="FFFF9966"/>
  </sheetPr>
  <dimension ref="A1:AB30"/>
  <sheetViews>
    <sheetView workbookViewId="0">
      <selection activeCell="X1" sqref="X1:Y1"/>
    </sheetView>
  </sheetViews>
  <sheetFormatPr defaultRowHeight="11.25"/>
  <cols>
    <col min="1" max="1" width="9.33203125" style="4"/>
    <col min="2" max="2" width="41.6640625" customWidth="1"/>
    <col min="3" max="20" width="10.83203125" customWidth="1"/>
    <col min="21" max="21" width="10.83203125" style="1" customWidth="1"/>
    <col min="22" max="25" width="10.83203125" customWidth="1"/>
  </cols>
  <sheetData>
    <row r="1" spans="1:28">
      <c r="C1" s="1">
        <f>RZiS!C20-C30</f>
        <v>0</v>
      </c>
      <c r="D1" s="1">
        <f>RZiS!D20-D30</f>
        <v>0</v>
      </c>
      <c r="E1" s="1">
        <f>RZiS!E20-E30</f>
        <v>0</v>
      </c>
      <c r="F1" s="1">
        <f>RZiS!F20-F30</f>
        <v>0</v>
      </c>
      <c r="G1" s="1">
        <f>RZiS!G20-G30</f>
        <v>0</v>
      </c>
      <c r="H1" s="1">
        <f>RZiS!H20-H30</f>
        <v>0</v>
      </c>
      <c r="I1" s="1">
        <f>RZiS!I20-I30</f>
        <v>0</v>
      </c>
      <c r="J1" s="1">
        <f>RZiS!J20-J30</f>
        <v>0</v>
      </c>
      <c r="K1" s="1">
        <f>RZiS!K20-K30</f>
        <v>0</v>
      </c>
      <c r="L1" s="1">
        <f>RZiS!L20-L30</f>
        <v>0</v>
      </c>
      <c r="M1" s="1">
        <f>RZiS!M20-M30</f>
        <v>0</v>
      </c>
      <c r="N1" s="1">
        <f>RZiS!N20-N30</f>
        <v>0</v>
      </c>
      <c r="O1" s="1">
        <f>RZiS!O20-O30</f>
        <v>0</v>
      </c>
      <c r="P1" s="1">
        <f>RZiS!P20-P30</f>
        <v>0</v>
      </c>
      <c r="Q1" s="1">
        <f>RZiS!Q20-Q30</f>
        <v>0</v>
      </c>
      <c r="R1" s="1">
        <f>RZiS!R20-R30</f>
        <v>0</v>
      </c>
      <c r="S1" s="1">
        <f>RZiS!S20-S30</f>
        <v>0</v>
      </c>
      <c r="T1" s="1">
        <f>RZiS!T20-T30</f>
        <v>0</v>
      </c>
      <c r="U1" s="1">
        <f>RZiS!U20-U30</f>
        <v>0</v>
      </c>
      <c r="V1" s="1" t="e">
        <f>RZiS!#REF!-V30</f>
        <v>#REF!</v>
      </c>
      <c r="W1" s="1">
        <f>RZiS!V20-W30</f>
        <v>0</v>
      </c>
      <c r="X1" s="1">
        <f>RZiS!W20-X30</f>
        <v>0</v>
      </c>
      <c r="Y1" s="1">
        <f>RZiS!X20-Y30</f>
        <v>0</v>
      </c>
    </row>
    <row r="2" spans="1:28" ht="12" thickBot="1"/>
    <row r="3" spans="1:28" s="6" customFormat="1" ht="18.75" thickBot="1">
      <c r="B3" s="5"/>
      <c r="C3" s="5" t="s">
        <v>16</v>
      </c>
      <c r="D3" s="5" t="s">
        <v>19</v>
      </c>
      <c r="E3" s="5" t="s">
        <v>14</v>
      </c>
      <c r="F3" s="5" t="s">
        <v>13</v>
      </c>
      <c r="G3" s="5" t="s">
        <v>17</v>
      </c>
      <c r="H3" s="5" t="s">
        <v>18</v>
      </c>
      <c r="I3" s="5" t="s">
        <v>20</v>
      </c>
      <c r="J3" s="5" t="s">
        <v>22</v>
      </c>
      <c r="K3" s="5" t="s">
        <v>23</v>
      </c>
      <c r="L3" s="5" t="s">
        <v>24</v>
      </c>
      <c r="M3" s="5" t="s">
        <v>26</v>
      </c>
      <c r="N3" s="5" t="s">
        <v>27</v>
      </c>
      <c r="O3" s="5" t="s">
        <v>32</v>
      </c>
      <c r="P3" s="5" t="s">
        <v>33</v>
      </c>
      <c r="Q3" s="5" t="s">
        <v>34</v>
      </c>
      <c r="R3" s="5" t="s">
        <v>36</v>
      </c>
      <c r="S3" s="5" t="s">
        <v>38</v>
      </c>
      <c r="T3" s="5" t="s">
        <v>39</v>
      </c>
      <c r="U3" s="5" t="s">
        <v>182</v>
      </c>
      <c r="V3" s="5" t="s">
        <v>356</v>
      </c>
      <c r="W3" s="47" t="s">
        <v>359</v>
      </c>
      <c r="X3" s="47" t="str">
        <f>Wynik_z_odpisów!X3</f>
        <v>1 kw. 2020</v>
      </c>
      <c r="Y3" s="47" t="str">
        <f>Wynik_z_odpisów!Y3</f>
        <v>2 kw. 2020</v>
      </c>
    </row>
    <row r="4" spans="1:28" s="6" customFormat="1" ht="15" customHeight="1">
      <c r="A4" s="6" t="s">
        <v>313</v>
      </c>
      <c r="B4" s="60" t="s">
        <v>141</v>
      </c>
      <c r="C4" s="61">
        <f t="shared" ref="C4:S4" si="0">SUM(C5:C12)</f>
        <v>-146137</v>
      </c>
      <c r="D4" s="61">
        <f t="shared" si="0"/>
        <v>-132392</v>
      </c>
      <c r="E4" s="61">
        <f t="shared" si="0"/>
        <v>-146749</v>
      </c>
      <c r="F4" s="61">
        <f t="shared" si="0"/>
        <v>-129157</v>
      </c>
      <c r="G4" s="61">
        <f t="shared" si="0"/>
        <v>-149621</v>
      </c>
      <c r="H4" s="61">
        <f t="shared" si="0"/>
        <v>-154502</v>
      </c>
      <c r="I4" s="61">
        <f t="shared" si="0"/>
        <v>-150768</v>
      </c>
      <c r="J4" s="61">
        <f t="shared" si="0"/>
        <v>-438177</v>
      </c>
      <c r="K4" s="61">
        <f t="shared" si="0"/>
        <v>-263263</v>
      </c>
      <c r="L4" s="61">
        <f t="shared" si="0"/>
        <v>-291659</v>
      </c>
      <c r="M4" s="61">
        <f t="shared" si="0"/>
        <v>-203310</v>
      </c>
      <c r="N4" s="61">
        <f t="shared" si="0"/>
        <v>-245661</v>
      </c>
      <c r="O4" s="61">
        <f t="shared" si="0"/>
        <v>-239902</v>
      </c>
      <c r="P4" s="61">
        <f t="shared" si="0"/>
        <v>-233995</v>
      </c>
      <c r="Q4" s="61">
        <f t="shared" si="0"/>
        <v>-216744</v>
      </c>
      <c r="R4" s="61">
        <f t="shared" si="0"/>
        <v>-205605</v>
      </c>
      <c r="S4" s="61">
        <f t="shared" si="0"/>
        <v>-224154</v>
      </c>
      <c r="T4" s="61">
        <f>SUM(T5:T12)</f>
        <v>-214896</v>
      </c>
      <c r="U4" s="61">
        <f>SUM(U5:U12)</f>
        <v>-193281</v>
      </c>
      <c r="V4" s="61">
        <v>-149057</v>
      </c>
      <c r="W4" s="61">
        <v>-781388</v>
      </c>
      <c r="X4" s="61">
        <f>SUM(X5:X12)</f>
        <v>-233928</v>
      </c>
      <c r="Y4" s="61">
        <f>SUM(Y5:Y12)</f>
        <v>-219695</v>
      </c>
    </row>
    <row r="5" spans="1:28" s="6" customFormat="1" ht="15" customHeight="1">
      <c r="A5" s="6" t="s">
        <v>314</v>
      </c>
      <c r="B5" s="62" t="s">
        <v>142</v>
      </c>
      <c r="C5" s="80">
        <v>-120697</v>
      </c>
      <c r="D5" s="80">
        <v>-105324</v>
      </c>
      <c r="E5" s="80">
        <v>-124727</v>
      </c>
      <c r="F5" s="80">
        <v>-113130</v>
      </c>
      <c r="G5" s="80">
        <v>-124839</v>
      </c>
      <c r="H5" s="80">
        <v>-130225</v>
      </c>
      <c r="I5" s="80">
        <v>-127608</v>
      </c>
      <c r="J5" s="80">
        <v>-160403</v>
      </c>
      <c r="K5" s="80">
        <v>-214900</v>
      </c>
      <c r="L5" s="80">
        <v>-217894</v>
      </c>
      <c r="M5" s="80">
        <v>-180743</v>
      </c>
      <c r="N5" s="80">
        <v>-195745</v>
      </c>
      <c r="O5" s="80">
        <v>-194020</v>
      </c>
      <c r="P5" s="80">
        <v>-187628</v>
      </c>
      <c r="Q5" s="80">
        <v>-178324</v>
      </c>
      <c r="R5" s="80">
        <v>-177943</v>
      </c>
      <c r="S5" s="80">
        <v>-180171</v>
      </c>
      <c r="T5" s="80">
        <v>-174577</v>
      </c>
      <c r="U5" s="80">
        <v>-167982</v>
      </c>
      <c r="V5" s="80">
        <v>-143054</v>
      </c>
      <c r="W5" s="80">
        <v>-665784</v>
      </c>
      <c r="X5" s="80">
        <v>-190851</v>
      </c>
      <c r="Y5" s="80">
        <v>-178883</v>
      </c>
    </row>
    <row r="6" spans="1:28" s="6" customFormat="1" ht="15" customHeight="1">
      <c r="A6" s="6" t="s">
        <v>315</v>
      </c>
      <c r="B6" s="62" t="s">
        <v>143</v>
      </c>
      <c r="C6" s="80">
        <v>-23224</v>
      </c>
      <c r="D6" s="80">
        <v>-20854</v>
      </c>
      <c r="E6" s="80">
        <v>-20530</v>
      </c>
      <c r="F6" s="80">
        <v>-15849</v>
      </c>
      <c r="G6" s="80">
        <v>-23279</v>
      </c>
      <c r="H6" s="80">
        <v>-22409</v>
      </c>
      <c r="I6" s="80">
        <v>-21530</v>
      </c>
      <c r="J6" s="80">
        <v>-27285</v>
      </c>
      <c r="K6" s="80">
        <v>-46731</v>
      </c>
      <c r="L6" s="80">
        <v>-51047</v>
      </c>
      <c r="M6" s="80">
        <v>-30131</v>
      </c>
      <c r="N6" s="80">
        <v>-34204</v>
      </c>
      <c r="O6" s="80">
        <v>-41644</v>
      </c>
      <c r="P6" s="80">
        <v>-36002</v>
      </c>
      <c r="Q6" s="80">
        <v>-32527</v>
      </c>
      <c r="R6" s="80">
        <v>-27824</v>
      </c>
      <c r="S6" s="80">
        <v>-38596</v>
      </c>
      <c r="T6" s="80">
        <v>-34313</v>
      </c>
      <c r="U6" s="80">
        <v>-31894</v>
      </c>
      <c r="V6" s="80">
        <v>-20412</v>
      </c>
      <c r="W6" s="80">
        <v>-125215</v>
      </c>
      <c r="X6" s="80">
        <v>-40384</v>
      </c>
      <c r="Y6" s="80">
        <v>-37906</v>
      </c>
    </row>
    <row r="7" spans="1:28" s="6" customFormat="1" ht="15" customHeight="1">
      <c r="A7" s="6" t="s">
        <v>316</v>
      </c>
      <c r="B7" s="62" t="s">
        <v>144</v>
      </c>
      <c r="C7" s="80">
        <v>-909</v>
      </c>
      <c r="D7" s="80">
        <v>-845</v>
      </c>
      <c r="E7" s="80">
        <v>-909</v>
      </c>
      <c r="F7" s="80">
        <v>1936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</row>
    <row r="8" spans="1:28" s="6" customFormat="1" ht="15" customHeight="1">
      <c r="A8" s="6" t="s">
        <v>317</v>
      </c>
      <c r="B8" s="62" t="s">
        <v>145</v>
      </c>
      <c r="C8" s="80">
        <v>0</v>
      </c>
      <c r="D8" s="80">
        <v>0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0">
        <v>-56378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</row>
    <row r="9" spans="1:28" s="6" customFormat="1" ht="15" customHeight="1">
      <c r="A9" s="6" t="s">
        <v>318</v>
      </c>
      <c r="B9" s="62" t="s">
        <v>146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-12075</v>
      </c>
      <c r="K9" s="80">
        <v>0</v>
      </c>
      <c r="L9" s="80">
        <v>-20804</v>
      </c>
      <c r="M9" s="80">
        <v>9295</v>
      </c>
      <c r="N9" s="80">
        <v>-5180</v>
      </c>
      <c r="O9" s="80">
        <v>-2315</v>
      </c>
      <c r="P9" s="80">
        <v>-5658</v>
      </c>
      <c r="Q9" s="80">
        <v>-2998</v>
      </c>
      <c r="R9" s="80">
        <v>10646</v>
      </c>
      <c r="S9" s="80">
        <v>-972</v>
      </c>
      <c r="T9" s="80">
        <v>177</v>
      </c>
      <c r="U9" s="80">
        <v>1055</v>
      </c>
      <c r="V9" s="80">
        <v>5193</v>
      </c>
      <c r="W9" s="80">
        <v>5193</v>
      </c>
      <c r="X9" s="80">
        <v>0</v>
      </c>
      <c r="Y9" s="80">
        <v>0</v>
      </c>
    </row>
    <row r="10" spans="1:28" s="6" customFormat="1" ht="15" customHeight="1">
      <c r="A10" s="6" t="s">
        <v>319</v>
      </c>
      <c r="B10" s="62" t="s">
        <v>147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-14126</v>
      </c>
      <c r="K10" s="80">
        <v>0</v>
      </c>
      <c r="L10" s="80">
        <v>0</v>
      </c>
      <c r="M10" s="80">
        <v>0</v>
      </c>
      <c r="N10" s="80">
        <v>-2759</v>
      </c>
      <c r="O10" s="80">
        <v>0</v>
      </c>
      <c r="P10" s="80">
        <v>0</v>
      </c>
      <c r="Q10" s="80">
        <v>0</v>
      </c>
      <c r="R10" s="80">
        <v>211</v>
      </c>
      <c r="S10" s="80">
        <v>-865</v>
      </c>
      <c r="T10" s="80">
        <v>-601</v>
      </c>
      <c r="U10" s="80">
        <v>9587</v>
      </c>
      <c r="V10" s="80">
        <v>6421</v>
      </c>
      <c r="W10" s="80">
        <v>14542</v>
      </c>
      <c r="X10" s="80">
        <v>-354</v>
      </c>
      <c r="Y10" s="80">
        <v>-853</v>
      </c>
    </row>
    <row r="11" spans="1:28" s="6" customFormat="1" ht="15" customHeight="1">
      <c r="A11" s="6" t="s">
        <v>320</v>
      </c>
      <c r="B11" s="62" t="s">
        <v>148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-167000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</row>
    <row r="12" spans="1:28" s="6" customFormat="1" ht="15" customHeight="1">
      <c r="A12" s="6" t="s">
        <v>321</v>
      </c>
      <c r="B12" s="62" t="s">
        <v>149</v>
      </c>
      <c r="C12" s="80">
        <v>-1307</v>
      </c>
      <c r="D12" s="80">
        <v>-5369</v>
      </c>
      <c r="E12" s="80">
        <v>-583</v>
      </c>
      <c r="F12" s="80">
        <v>-2114</v>
      </c>
      <c r="G12" s="80">
        <v>-1503</v>
      </c>
      <c r="H12" s="80">
        <v>-1868</v>
      </c>
      <c r="I12" s="80">
        <v>-1630</v>
      </c>
      <c r="J12" s="80">
        <v>-910</v>
      </c>
      <c r="K12" s="80">
        <v>-1632</v>
      </c>
      <c r="L12" s="80">
        <v>-1914</v>
      </c>
      <c r="M12" s="80">
        <v>-1731</v>
      </c>
      <c r="N12" s="80">
        <v>-7773</v>
      </c>
      <c r="O12" s="80">
        <v>-1923</v>
      </c>
      <c r="P12" s="80">
        <v>-4707</v>
      </c>
      <c r="Q12" s="80">
        <v>-2895</v>
      </c>
      <c r="R12" s="80">
        <v>-10695</v>
      </c>
      <c r="S12" s="80">
        <v>-3550</v>
      </c>
      <c r="T12" s="80">
        <v>-5582</v>
      </c>
      <c r="U12" s="80">
        <v>-4047</v>
      </c>
      <c r="V12" s="80">
        <v>3055</v>
      </c>
      <c r="W12" s="80">
        <v>-10124</v>
      </c>
      <c r="X12" s="80">
        <v>-2339</v>
      </c>
      <c r="Y12" s="80">
        <v>-2053</v>
      </c>
    </row>
    <row r="13" spans="1:28" s="6" customFormat="1" ht="15" customHeight="1">
      <c r="A13" s="6" t="s">
        <v>322</v>
      </c>
      <c r="B13" s="60" t="s">
        <v>150</v>
      </c>
      <c r="C13" s="61">
        <f t="shared" ref="C13:S13" si="1">SUM(C14:C24)</f>
        <v>-90595</v>
      </c>
      <c r="D13" s="61">
        <f t="shared" si="1"/>
        <v>-108504</v>
      </c>
      <c r="E13" s="61">
        <f t="shared" si="1"/>
        <v>-90502</v>
      </c>
      <c r="F13" s="61">
        <f t="shared" si="1"/>
        <v>-171210</v>
      </c>
      <c r="G13" s="61">
        <f t="shared" si="1"/>
        <v>-99192</v>
      </c>
      <c r="H13" s="61">
        <f t="shared" si="1"/>
        <v>-108369</v>
      </c>
      <c r="I13" s="61">
        <f t="shared" si="1"/>
        <v>-120837</v>
      </c>
      <c r="J13" s="61">
        <f t="shared" si="1"/>
        <v>-232246</v>
      </c>
      <c r="K13" s="61">
        <f t="shared" si="1"/>
        <v>-188245</v>
      </c>
      <c r="L13" s="61">
        <f t="shared" si="1"/>
        <v>-166474</v>
      </c>
      <c r="M13" s="61">
        <f t="shared" si="1"/>
        <v>-137699</v>
      </c>
      <c r="N13" s="61">
        <f t="shared" si="1"/>
        <v>-168699</v>
      </c>
      <c r="O13" s="61">
        <f t="shared" si="1"/>
        <v>-171117</v>
      </c>
      <c r="P13" s="61">
        <f t="shared" si="1"/>
        <v>-151659</v>
      </c>
      <c r="Q13" s="61">
        <f t="shared" si="1"/>
        <v>-141007</v>
      </c>
      <c r="R13" s="61">
        <f t="shared" si="1"/>
        <v>-145921</v>
      </c>
      <c r="S13" s="61">
        <f t="shared" si="1"/>
        <v>-225346</v>
      </c>
      <c r="T13" s="61">
        <f>SUM(T14:T24)</f>
        <v>-110668</v>
      </c>
      <c r="U13" s="61">
        <f>SUM(U14:U24)</f>
        <v>-110285</v>
      </c>
      <c r="V13" s="61">
        <v>-130689</v>
      </c>
      <c r="W13" s="61">
        <v>-576988</v>
      </c>
      <c r="X13" s="61">
        <f>SUM(X14:X24)</f>
        <v>-180707</v>
      </c>
      <c r="Y13" s="61">
        <f>SUM(Y14:Y24)</f>
        <v>-109959</v>
      </c>
    </row>
    <row r="14" spans="1:28" s="6" customFormat="1" ht="15" customHeight="1">
      <c r="A14" s="6" t="s">
        <v>323</v>
      </c>
      <c r="B14" s="62" t="s">
        <v>151</v>
      </c>
      <c r="C14" s="80">
        <v>-37282</v>
      </c>
      <c r="D14" s="80">
        <v>-35716</v>
      </c>
      <c r="E14" s="80">
        <v>-32142</v>
      </c>
      <c r="F14" s="80">
        <v>-35492</v>
      </c>
      <c r="G14" s="80">
        <v>-34345</v>
      </c>
      <c r="H14" s="80">
        <v>-29760</v>
      </c>
      <c r="I14" s="80">
        <v>-34622</v>
      </c>
      <c r="J14" s="80">
        <v>-48664</v>
      </c>
      <c r="K14" s="80">
        <v>-54218</v>
      </c>
      <c r="L14" s="80">
        <v>-23703</v>
      </c>
      <c r="M14" s="80">
        <v>-42868</v>
      </c>
      <c r="N14" s="80">
        <v>-39658</v>
      </c>
      <c r="O14" s="80">
        <v>-37739</v>
      </c>
      <c r="P14" s="80">
        <v>-37229</v>
      </c>
      <c r="Q14" s="80">
        <v>-34281</v>
      </c>
      <c r="R14" s="80">
        <v>-30488</v>
      </c>
      <c r="S14" s="80">
        <v>-16661</v>
      </c>
      <c r="T14" s="80">
        <v>-15832</v>
      </c>
      <c r="U14" s="80">
        <v>-12448</v>
      </c>
      <c r="V14" s="80">
        <v>-13838</v>
      </c>
      <c r="W14" s="80">
        <v>-58779</v>
      </c>
      <c r="X14" s="80">
        <v>-14552</v>
      </c>
      <c r="Y14" s="80">
        <v>-15713</v>
      </c>
      <c r="AB14" s="17"/>
    </row>
    <row r="15" spans="1:28" s="6" customFormat="1" ht="15" customHeight="1">
      <c r="A15" s="6" t="s">
        <v>324</v>
      </c>
      <c r="B15" s="62" t="s">
        <v>152</v>
      </c>
      <c r="C15" s="80">
        <v>-14488</v>
      </c>
      <c r="D15" s="80">
        <v>-15187</v>
      </c>
      <c r="E15" s="80">
        <v>-15235</v>
      </c>
      <c r="F15" s="80">
        <v>-72210</v>
      </c>
      <c r="G15" s="80">
        <v>-18908</v>
      </c>
      <c r="H15" s="80">
        <v>-18394</v>
      </c>
      <c r="I15" s="80">
        <v>-19098</v>
      </c>
      <c r="J15" s="80">
        <v>-30164</v>
      </c>
      <c r="K15" s="80">
        <v>-34057</v>
      </c>
      <c r="L15" s="80">
        <v>-18462</v>
      </c>
      <c r="M15" s="80">
        <v>-11218</v>
      </c>
      <c r="N15" s="80">
        <v>-11692</v>
      </c>
      <c r="O15" s="80">
        <v>-54675</v>
      </c>
      <c r="P15" s="80">
        <v>-17041</v>
      </c>
      <c r="Q15" s="80">
        <v>-17093</v>
      </c>
      <c r="R15" s="80">
        <v>-17446</v>
      </c>
      <c r="S15" s="80">
        <v>-121732</v>
      </c>
      <c r="T15" s="80">
        <v>-11594</v>
      </c>
      <c r="U15" s="80">
        <v>-11533</v>
      </c>
      <c r="V15" s="80">
        <v>-11730</v>
      </c>
      <c r="W15" s="80">
        <v>-156589</v>
      </c>
      <c r="X15" s="80">
        <v>-88599</v>
      </c>
      <c r="Y15" s="80">
        <v>-24064</v>
      </c>
      <c r="AB15" s="17"/>
    </row>
    <row r="16" spans="1:28" s="6" customFormat="1" ht="15" customHeight="1">
      <c r="A16" s="6" t="s">
        <v>325</v>
      </c>
      <c r="B16" s="62" t="s">
        <v>153</v>
      </c>
      <c r="C16" s="80">
        <v>-9141</v>
      </c>
      <c r="D16" s="80">
        <v>-11924</v>
      </c>
      <c r="E16" s="80">
        <v>-10647</v>
      </c>
      <c r="F16" s="80">
        <v>-14193</v>
      </c>
      <c r="G16" s="80">
        <v>-12932</v>
      </c>
      <c r="H16" s="80">
        <v>-11537</v>
      </c>
      <c r="I16" s="80">
        <v>-11518</v>
      </c>
      <c r="J16" s="80">
        <v>-32225</v>
      </c>
      <c r="K16" s="80">
        <v>-44284</v>
      </c>
      <c r="L16" s="80">
        <v>-48050</v>
      </c>
      <c r="M16" s="80">
        <v>-31708</v>
      </c>
      <c r="N16" s="80">
        <v>-32725</v>
      </c>
      <c r="O16" s="80">
        <v>-22904</v>
      </c>
      <c r="P16" s="80">
        <v>-24788</v>
      </c>
      <c r="Q16" s="80">
        <v>-24749</v>
      </c>
      <c r="R16" s="80">
        <v>-26945</v>
      </c>
      <c r="S16" s="80">
        <v>-22610</v>
      </c>
      <c r="T16" s="80">
        <v>-26420</v>
      </c>
      <c r="U16" s="80">
        <v>-30743</v>
      </c>
      <c r="V16" s="80">
        <v>-32412</v>
      </c>
      <c r="W16" s="80">
        <v>-112185</v>
      </c>
      <c r="X16" s="80">
        <v>-24549</v>
      </c>
      <c r="Y16" s="80">
        <v>-25458</v>
      </c>
      <c r="AB16" s="17"/>
    </row>
    <row r="17" spans="1:28" s="6" customFormat="1" ht="15" customHeight="1">
      <c r="A17" s="6" t="s">
        <v>326</v>
      </c>
      <c r="B17" s="62" t="s">
        <v>154</v>
      </c>
      <c r="C17" s="80">
        <v>-7939</v>
      </c>
      <c r="D17" s="80">
        <v>-17462</v>
      </c>
      <c r="E17" s="80">
        <v>-11233</v>
      </c>
      <c r="F17" s="80">
        <v>-15883</v>
      </c>
      <c r="G17" s="80">
        <v>-9162</v>
      </c>
      <c r="H17" s="80">
        <v>-12426</v>
      </c>
      <c r="I17" s="80">
        <v>-14723</v>
      </c>
      <c r="J17" s="80">
        <v>-20807</v>
      </c>
      <c r="K17" s="80">
        <v>-9415</v>
      </c>
      <c r="L17" s="80">
        <v>-17188</v>
      </c>
      <c r="M17" s="80">
        <v>-16227</v>
      </c>
      <c r="N17" s="80">
        <v>-27529</v>
      </c>
      <c r="O17" s="80">
        <v>-19122</v>
      </c>
      <c r="P17" s="80">
        <v>-22124</v>
      </c>
      <c r="Q17" s="80">
        <v>-15105</v>
      </c>
      <c r="R17" s="80">
        <v>-22343</v>
      </c>
      <c r="S17" s="80">
        <v>-20602</v>
      </c>
      <c r="T17" s="80">
        <v>-18878</v>
      </c>
      <c r="U17" s="80">
        <v>-18404</v>
      </c>
      <c r="V17" s="80">
        <v>-21394</v>
      </c>
      <c r="W17" s="80">
        <v>-79278</v>
      </c>
      <c r="X17" s="80">
        <v>-11741</v>
      </c>
      <c r="Y17" s="80">
        <v>-16028</v>
      </c>
      <c r="AB17" s="17"/>
    </row>
    <row r="18" spans="1:28" s="6" customFormat="1" ht="15" customHeight="1">
      <c r="A18" s="6" t="s">
        <v>327</v>
      </c>
      <c r="B18" s="62" t="s">
        <v>155</v>
      </c>
      <c r="C18" s="80">
        <v>-3923</v>
      </c>
      <c r="D18" s="80">
        <v>-6331</v>
      </c>
      <c r="E18" s="80">
        <v>-4937</v>
      </c>
      <c r="F18" s="80">
        <v>-5020</v>
      </c>
      <c r="G18" s="80">
        <v>-4598</v>
      </c>
      <c r="H18" s="80">
        <v>-15223</v>
      </c>
      <c r="I18" s="80">
        <v>-10651</v>
      </c>
      <c r="J18" s="80">
        <v>-15021</v>
      </c>
      <c r="K18" s="80">
        <v>-13337</v>
      </c>
      <c r="L18" s="80">
        <v>-14022</v>
      </c>
      <c r="M18" s="80">
        <v>-4326</v>
      </c>
      <c r="N18" s="80">
        <v>-14541</v>
      </c>
      <c r="O18" s="80">
        <v>-8587</v>
      </c>
      <c r="P18" s="80">
        <v>-6728</v>
      </c>
      <c r="Q18" s="80">
        <v>-4354</v>
      </c>
      <c r="R18" s="80">
        <v>-8412</v>
      </c>
      <c r="S18" s="80">
        <v>-9794</v>
      </c>
      <c r="T18" s="80">
        <v>-6203</v>
      </c>
      <c r="U18" s="80">
        <v>-5343</v>
      </c>
      <c r="V18" s="80">
        <v>-8697</v>
      </c>
      <c r="W18" s="80">
        <v>-30037</v>
      </c>
      <c r="X18" s="80">
        <v>-6044</v>
      </c>
      <c r="Y18" s="80">
        <v>-5628</v>
      </c>
      <c r="AB18" s="17"/>
    </row>
    <row r="19" spans="1:28" s="6" customFormat="1" ht="15" customHeight="1">
      <c r="A19" s="6" t="s">
        <v>328</v>
      </c>
      <c r="B19" s="62" t="s">
        <v>156</v>
      </c>
      <c r="C19" s="80">
        <v>-7819</v>
      </c>
      <c r="D19" s="80">
        <v>-5197</v>
      </c>
      <c r="E19" s="80">
        <v>-6380</v>
      </c>
      <c r="F19" s="80">
        <v>-7292</v>
      </c>
      <c r="G19" s="80">
        <v>-6918</v>
      </c>
      <c r="H19" s="80">
        <v>-5722</v>
      </c>
      <c r="I19" s="80">
        <v>-12179</v>
      </c>
      <c r="J19" s="80">
        <v>-20593</v>
      </c>
      <c r="K19" s="80">
        <v>-13221</v>
      </c>
      <c r="L19" s="80">
        <v>-10783</v>
      </c>
      <c r="M19" s="80">
        <v>-7082</v>
      </c>
      <c r="N19" s="80">
        <v>-10845</v>
      </c>
      <c r="O19" s="80">
        <v>-6529</v>
      </c>
      <c r="P19" s="80">
        <v>-10437</v>
      </c>
      <c r="Q19" s="80">
        <v>-12596</v>
      </c>
      <c r="R19" s="80">
        <v>-10232</v>
      </c>
      <c r="S19" s="80">
        <v>-6756</v>
      </c>
      <c r="T19" s="80">
        <v>-9525</v>
      </c>
      <c r="U19" s="80">
        <v>-7151</v>
      </c>
      <c r="V19" s="80">
        <v>-10137</v>
      </c>
      <c r="W19" s="80">
        <v>-33569</v>
      </c>
      <c r="X19" s="80">
        <v>-7922</v>
      </c>
      <c r="Y19" s="80">
        <v>-6227</v>
      </c>
      <c r="AB19" s="17"/>
    </row>
    <row r="20" spans="1:28" s="6" customFormat="1" ht="15" customHeight="1">
      <c r="A20" s="6" t="s">
        <v>329</v>
      </c>
      <c r="B20" s="62" t="s">
        <v>157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-32668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AB20" s="17"/>
    </row>
    <row r="21" spans="1:28" s="6" customFormat="1" ht="15" customHeight="1">
      <c r="A21" s="6" t="s">
        <v>330</v>
      </c>
      <c r="B21" s="62" t="s">
        <v>158</v>
      </c>
      <c r="C21" s="80">
        <v>-2170</v>
      </c>
      <c r="D21" s="80">
        <v>-2600</v>
      </c>
      <c r="E21" s="80">
        <v>-3432</v>
      </c>
      <c r="F21" s="80">
        <v>-5701</v>
      </c>
      <c r="G21" s="80">
        <v>-5250</v>
      </c>
      <c r="H21" s="80">
        <v>-5186</v>
      </c>
      <c r="I21" s="80">
        <v>-3818</v>
      </c>
      <c r="J21" s="80">
        <v>-8518</v>
      </c>
      <c r="K21" s="80">
        <v>-3290</v>
      </c>
      <c r="L21" s="80">
        <v>-7993</v>
      </c>
      <c r="M21" s="80">
        <v>-3650</v>
      </c>
      <c r="N21" s="80">
        <v>-11778</v>
      </c>
      <c r="O21" s="80">
        <v>-5601</v>
      </c>
      <c r="P21" s="80">
        <v>-6716</v>
      </c>
      <c r="Q21" s="80">
        <v>-1520</v>
      </c>
      <c r="R21" s="80">
        <v>-13598</v>
      </c>
      <c r="S21" s="80">
        <v>-4223</v>
      </c>
      <c r="T21" s="80">
        <v>-1831</v>
      </c>
      <c r="U21" s="80">
        <v>-3062</v>
      </c>
      <c r="V21" s="80">
        <v>-7142</v>
      </c>
      <c r="W21" s="80">
        <v>-16258</v>
      </c>
      <c r="X21" s="80">
        <v>-2407</v>
      </c>
      <c r="Y21" s="80">
        <v>-1023</v>
      </c>
      <c r="AB21" s="17"/>
    </row>
    <row r="22" spans="1:28" s="6" customFormat="1" ht="15" customHeight="1">
      <c r="A22" s="6" t="s">
        <v>331</v>
      </c>
      <c r="B22" s="62" t="s">
        <v>159</v>
      </c>
      <c r="C22" s="80">
        <v>-3999</v>
      </c>
      <c r="D22" s="80">
        <v>-3987</v>
      </c>
      <c r="E22" s="80">
        <v>-3209</v>
      </c>
      <c r="F22" s="80">
        <v>-4778</v>
      </c>
      <c r="G22" s="80">
        <v>-2949</v>
      </c>
      <c r="H22" s="80">
        <v>-3399</v>
      </c>
      <c r="I22" s="80">
        <v>-4094</v>
      </c>
      <c r="J22" s="80">
        <v>-8691</v>
      </c>
      <c r="K22" s="80">
        <v>-4645</v>
      </c>
      <c r="L22" s="80">
        <v>-9862</v>
      </c>
      <c r="M22" s="80">
        <v>-6033</v>
      </c>
      <c r="N22" s="80">
        <v>-5690</v>
      </c>
      <c r="O22" s="80">
        <v>-6022</v>
      </c>
      <c r="P22" s="80">
        <v>-5921</v>
      </c>
      <c r="Q22" s="80">
        <v>-6238</v>
      </c>
      <c r="R22" s="80">
        <v>-6925</v>
      </c>
      <c r="S22" s="80">
        <v>-5901</v>
      </c>
      <c r="T22" s="80">
        <v>-6415</v>
      </c>
      <c r="U22" s="80">
        <v>-7799</v>
      </c>
      <c r="V22" s="80">
        <v>-8949</v>
      </c>
      <c r="W22" s="80">
        <v>-29064</v>
      </c>
      <c r="X22" s="80">
        <v>-5826</v>
      </c>
      <c r="Y22" s="80">
        <v>-6235</v>
      </c>
      <c r="AB22" s="17"/>
    </row>
    <row r="23" spans="1:28" s="6" customFormat="1" ht="15" customHeight="1">
      <c r="A23" s="6" t="s">
        <v>332</v>
      </c>
      <c r="B23" s="62" t="s">
        <v>160</v>
      </c>
      <c r="C23" s="80">
        <v>-805</v>
      </c>
      <c r="D23" s="80">
        <v>-786</v>
      </c>
      <c r="E23" s="80">
        <v>-977</v>
      </c>
      <c r="F23" s="80">
        <v>-925</v>
      </c>
      <c r="G23" s="80">
        <v>-947</v>
      </c>
      <c r="H23" s="80">
        <v>-937</v>
      </c>
      <c r="I23" s="80">
        <v>-1255</v>
      </c>
      <c r="J23" s="80">
        <v>-1234</v>
      </c>
      <c r="K23" s="80">
        <v>-1522</v>
      </c>
      <c r="L23" s="80">
        <v>-1783</v>
      </c>
      <c r="M23" s="80">
        <v>-1879</v>
      </c>
      <c r="N23" s="80">
        <v>-1916</v>
      </c>
      <c r="O23" s="80">
        <v>-1940</v>
      </c>
      <c r="P23" s="80">
        <v>-1869</v>
      </c>
      <c r="Q23" s="80">
        <v>-1794</v>
      </c>
      <c r="R23" s="80">
        <v>-2181</v>
      </c>
      <c r="S23" s="80">
        <v>-1894</v>
      </c>
      <c r="T23" s="80">
        <v>-1493</v>
      </c>
      <c r="U23" s="80">
        <v>-1953</v>
      </c>
      <c r="V23" s="80">
        <v>-1426</v>
      </c>
      <c r="W23" s="80">
        <v>-6766</v>
      </c>
      <c r="X23" s="80">
        <v>-2024</v>
      </c>
      <c r="Y23" s="80">
        <v>-2191</v>
      </c>
      <c r="AB23" s="17"/>
    </row>
    <row r="24" spans="1:28" s="6" customFormat="1" ht="15" customHeight="1">
      <c r="A24" s="6" t="s">
        <v>333</v>
      </c>
      <c r="B24" s="62" t="s">
        <v>149</v>
      </c>
      <c r="C24" s="80">
        <v>-3029</v>
      </c>
      <c r="D24" s="80">
        <v>-9314</v>
      </c>
      <c r="E24" s="80">
        <v>-2310</v>
      </c>
      <c r="F24" s="80">
        <v>-9716</v>
      </c>
      <c r="G24" s="80">
        <v>-3183</v>
      </c>
      <c r="H24" s="80">
        <v>-5785</v>
      </c>
      <c r="I24" s="80">
        <v>-8879</v>
      </c>
      <c r="J24" s="80">
        <v>-13661</v>
      </c>
      <c r="K24" s="80">
        <v>-10256</v>
      </c>
      <c r="L24" s="80">
        <v>-14628</v>
      </c>
      <c r="M24" s="80">
        <v>-12708</v>
      </c>
      <c r="N24" s="80">
        <v>-12325</v>
      </c>
      <c r="O24" s="80">
        <v>-7998</v>
      </c>
      <c r="P24" s="80">
        <v>-18806</v>
      </c>
      <c r="Q24" s="80">
        <v>-23277</v>
      </c>
      <c r="R24" s="80">
        <v>-7351</v>
      </c>
      <c r="S24" s="80">
        <v>-15173</v>
      </c>
      <c r="T24" s="80">
        <v>-12477</v>
      </c>
      <c r="U24" s="80">
        <v>-11849</v>
      </c>
      <c r="V24" s="80">
        <v>-14964</v>
      </c>
      <c r="W24" s="80">
        <v>-54463</v>
      </c>
      <c r="X24" s="80">
        <v>-17043</v>
      </c>
      <c r="Y24" s="80">
        <v>-7392</v>
      </c>
      <c r="AB24" s="17"/>
    </row>
    <row r="25" spans="1:28" s="6" customFormat="1" ht="15" customHeight="1">
      <c r="A25" s="6" t="s">
        <v>334</v>
      </c>
      <c r="B25" s="60" t="s">
        <v>161</v>
      </c>
      <c r="C25" s="61">
        <f t="shared" ref="C25:S25" si="2">SUM(C26:C28)</f>
        <v>-18954</v>
      </c>
      <c r="D25" s="61">
        <f t="shared" si="2"/>
        <v>-20934</v>
      </c>
      <c r="E25" s="61">
        <f t="shared" si="2"/>
        <v>-22935</v>
      </c>
      <c r="F25" s="61">
        <f t="shared" si="2"/>
        <v>-23540</v>
      </c>
      <c r="G25" s="61">
        <f t="shared" si="2"/>
        <v>-24977</v>
      </c>
      <c r="H25" s="61">
        <f t="shared" si="2"/>
        <v>-22526</v>
      </c>
      <c r="I25" s="61">
        <f t="shared" si="2"/>
        <v>-23166</v>
      </c>
      <c r="J25" s="61">
        <f t="shared" si="2"/>
        <v>-34808</v>
      </c>
      <c r="K25" s="61">
        <f t="shared" si="2"/>
        <v>-45105</v>
      </c>
      <c r="L25" s="61">
        <f t="shared" si="2"/>
        <v>-43430</v>
      </c>
      <c r="M25" s="61">
        <f t="shared" si="2"/>
        <v>-57976</v>
      </c>
      <c r="N25" s="61">
        <f t="shared" si="2"/>
        <v>-30529</v>
      </c>
      <c r="O25" s="61">
        <f t="shared" si="2"/>
        <v>-43235</v>
      </c>
      <c r="P25" s="61">
        <f t="shared" si="2"/>
        <v>-42810</v>
      </c>
      <c r="Q25" s="61">
        <f t="shared" si="2"/>
        <v>-44800</v>
      </c>
      <c r="R25" s="61">
        <f t="shared" si="2"/>
        <v>-43682</v>
      </c>
      <c r="S25" s="61">
        <f t="shared" si="2"/>
        <v>-59139</v>
      </c>
      <c r="T25" s="61">
        <f>SUM(T26:T28)</f>
        <v>-61584</v>
      </c>
      <c r="U25" s="61">
        <f>SUM(U26:U28)</f>
        <v>-61263</v>
      </c>
      <c r="V25" s="61">
        <v>-65607</v>
      </c>
      <c r="W25" s="61">
        <v>-247593</v>
      </c>
      <c r="X25" s="61">
        <f>SUM(X26:X28)</f>
        <v>-60867</v>
      </c>
      <c r="Y25" s="61">
        <v>-58955</v>
      </c>
    </row>
    <row r="26" spans="1:28" s="6" customFormat="1" ht="15" customHeight="1">
      <c r="A26" s="6" t="s">
        <v>335</v>
      </c>
      <c r="B26" s="62" t="s">
        <v>162</v>
      </c>
      <c r="C26" s="80">
        <v>-11480</v>
      </c>
      <c r="D26" s="80">
        <v>-11899</v>
      </c>
      <c r="E26" s="80">
        <v>-14230</v>
      </c>
      <c r="F26" s="80">
        <v>-13354</v>
      </c>
      <c r="G26" s="80">
        <v>-15439</v>
      </c>
      <c r="H26" s="80">
        <v>-12938</v>
      </c>
      <c r="I26" s="80">
        <v>-14122</v>
      </c>
      <c r="J26" s="80">
        <v>-22396</v>
      </c>
      <c r="K26" s="80">
        <v>-28454</v>
      </c>
      <c r="L26" s="80">
        <v>-25518</v>
      </c>
      <c r="M26" s="80">
        <v>-28583</v>
      </c>
      <c r="N26" s="80">
        <v>-23461</v>
      </c>
      <c r="O26" s="80">
        <v>-24172</v>
      </c>
      <c r="P26" s="80">
        <v>-23886</v>
      </c>
      <c r="Q26" s="80">
        <v>-24610</v>
      </c>
      <c r="R26" s="80">
        <v>-24883</v>
      </c>
      <c r="S26" s="80">
        <v>-22767</v>
      </c>
      <c r="T26" s="80">
        <v>-22028</v>
      </c>
      <c r="U26" s="80">
        <v>-21694</v>
      </c>
      <c r="V26" s="80">
        <v>-20926</v>
      </c>
      <c r="W26" s="80">
        <v>-87415</v>
      </c>
      <c r="X26" s="80">
        <v>-19966</v>
      </c>
      <c r="Y26" s="80">
        <v>-19252</v>
      </c>
    </row>
    <row r="27" spans="1:28" s="6" customFormat="1" ht="15" customHeight="1">
      <c r="A27" s="6" t="s">
        <v>336</v>
      </c>
      <c r="B27" s="62" t="s">
        <v>163</v>
      </c>
      <c r="C27" s="80">
        <v>-7474</v>
      </c>
      <c r="D27" s="80">
        <v>-9035</v>
      </c>
      <c r="E27" s="80">
        <v>-8705</v>
      </c>
      <c r="F27" s="80">
        <v>-10186</v>
      </c>
      <c r="G27" s="80">
        <v>-9538</v>
      </c>
      <c r="H27" s="80">
        <v>-9588</v>
      </c>
      <c r="I27" s="80">
        <v>-9044</v>
      </c>
      <c r="J27" s="80">
        <v>-12412</v>
      </c>
      <c r="K27" s="80">
        <v>-16651</v>
      </c>
      <c r="L27" s="80">
        <v>-17912</v>
      </c>
      <c r="M27" s="80">
        <v>-29393</v>
      </c>
      <c r="N27" s="80">
        <v>-7068</v>
      </c>
      <c r="O27" s="80">
        <v>-19063</v>
      </c>
      <c r="P27" s="80">
        <v>-18924</v>
      </c>
      <c r="Q27" s="80">
        <v>-20190</v>
      </c>
      <c r="R27" s="80">
        <v>-18799</v>
      </c>
      <c r="S27" s="80">
        <v>-14734</v>
      </c>
      <c r="T27" s="80">
        <v>-15784</v>
      </c>
      <c r="U27" s="80">
        <v>-15241</v>
      </c>
      <c r="V27" s="80">
        <v>-22208</v>
      </c>
      <c r="W27" s="80">
        <v>-67967</v>
      </c>
      <c r="X27" s="80">
        <v>-17169</v>
      </c>
      <c r="Y27" s="80">
        <v>-16388</v>
      </c>
    </row>
    <row r="28" spans="1:28" s="6" customFormat="1" ht="15" customHeight="1">
      <c r="A28" s="6" t="s">
        <v>98</v>
      </c>
      <c r="B28" s="62" t="s">
        <v>98</v>
      </c>
      <c r="C28" s="83" t="s">
        <v>125</v>
      </c>
      <c r="D28" s="83" t="s">
        <v>125</v>
      </c>
      <c r="E28" s="83" t="s">
        <v>125</v>
      </c>
      <c r="F28" s="83" t="s">
        <v>125</v>
      </c>
      <c r="G28" s="83" t="s">
        <v>125</v>
      </c>
      <c r="H28" s="83" t="s">
        <v>125</v>
      </c>
      <c r="I28" s="83" t="s">
        <v>125</v>
      </c>
      <c r="J28" s="83" t="s">
        <v>125</v>
      </c>
      <c r="K28" s="83" t="s">
        <v>125</v>
      </c>
      <c r="L28" s="83" t="s">
        <v>125</v>
      </c>
      <c r="M28" s="83" t="s">
        <v>125</v>
      </c>
      <c r="N28" s="83" t="s">
        <v>125</v>
      </c>
      <c r="O28" s="83" t="s">
        <v>125</v>
      </c>
      <c r="P28" s="83" t="s">
        <v>125</v>
      </c>
      <c r="Q28" s="83" t="s">
        <v>125</v>
      </c>
      <c r="R28" s="83" t="s">
        <v>125</v>
      </c>
      <c r="S28" s="80">
        <v>-21638</v>
      </c>
      <c r="T28" s="80">
        <v>-23772</v>
      </c>
      <c r="U28" s="80">
        <v>-24328</v>
      </c>
      <c r="V28" s="80">
        <v>-22473</v>
      </c>
      <c r="W28" s="80">
        <v>-92211</v>
      </c>
      <c r="X28" s="80">
        <v>-23732</v>
      </c>
      <c r="Y28" s="80">
        <v>-23315</v>
      </c>
    </row>
    <row r="29" spans="1:28" s="6" customFormat="1" ht="15" customHeight="1">
      <c r="A29" s="6" t="s">
        <v>337</v>
      </c>
      <c r="B29" s="60" t="s">
        <v>164</v>
      </c>
      <c r="C29" s="61">
        <v>-2172</v>
      </c>
      <c r="D29" s="61">
        <v>-704</v>
      </c>
      <c r="E29" s="61">
        <v>-2235</v>
      </c>
      <c r="F29" s="61">
        <v>-1172</v>
      </c>
      <c r="G29" s="61">
        <v>-2824</v>
      </c>
      <c r="H29" s="61">
        <v>-1818</v>
      </c>
      <c r="I29" s="61">
        <v>-2338</v>
      </c>
      <c r="J29" s="61">
        <v>-391</v>
      </c>
      <c r="K29" s="61">
        <v>-2290</v>
      </c>
      <c r="L29" s="61">
        <v>-1593</v>
      </c>
      <c r="M29" s="61">
        <v>-2154</v>
      </c>
      <c r="N29" s="61">
        <v>-5490</v>
      </c>
      <c r="O29" s="61">
        <v>-1839</v>
      </c>
      <c r="P29" s="61">
        <v>-1696</v>
      </c>
      <c r="Q29" s="61">
        <v>-8758</v>
      </c>
      <c r="R29" s="61">
        <v>-12233</v>
      </c>
      <c r="S29" s="61">
        <v>-3758</v>
      </c>
      <c r="T29" s="61">
        <v>-6410</v>
      </c>
      <c r="U29" s="61">
        <v>-7158</v>
      </c>
      <c r="V29" s="61">
        <v>-6809</v>
      </c>
      <c r="W29" s="61">
        <v>-24135</v>
      </c>
      <c r="X29" s="61">
        <v>-6089</v>
      </c>
      <c r="Y29" s="61">
        <v>-6371</v>
      </c>
    </row>
    <row r="30" spans="1:28" s="6" customFormat="1" ht="15" customHeight="1">
      <c r="A30" s="6" t="s">
        <v>338</v>
      </c>
      <c r="B30" s="60" t="s">
        <v>165</v>
      </c>
      <c r="C30" s="61">
        <f t="shared" ref="C30:S30" si="3">C4+C13+C25+C29</f>
        <v>-257858</v>
      </c>
      <c r="D30" s="61">
        <f t="shared" si="3"/>
        <v>-262534</v>
      </c>
      <c r="E30" s="61">
        <f t="shared" si="3"/>
        <v>-262421</v>
      </c>
      <c r="F30" s="61">
        <f t="shared" si="3"/>
        <v>-325079</v>
      </c>
      <c r="G30" s="61">
        <f t="shared" si="3"/>
        <v>-276614</v>
      </c>
      <c r="H30" s="61">
        <f t="shared" si="3"/>
        <v>-287215</v>
      </c>
      <c r="I30" s="61">
        <f t="shared" si="3"/>
        <v>-297109</v>
      </c>
      <c r="J30" s="61">
        <f t="shared" si="3"/>
        <v>-705622</v>
      </c>
      <c r="K30" s="61">
        <f t="shared" si="3"/>
        <v>-498903</v>
      </c>
      <c r="L30" s="61">
        <f t="shared" si="3"/>
        <v>-503156</v>
      </c>
      <c r="M30" s="61">
        <f t="shared" si="3"/>
        <v>-401139</v>
      </c>
      <c r="N30" s="61">
        <f t="shared" si="3"/>
        <v>-450379</v>
      </c>
      <c r="O30" s="61">
        <f t="shared" si="3"/>
        <v>-456093</v>
      </c>
      <c r="P30" s="61">
        <f t="shared" si="3"/>
        <v>-430160</v>
      </c>
      <c r="Q30" s="61">
        <f t="shared" si="3"/>
        <v>-411309</v>
      </c>
      <c r="R30" s="61">
        <f t="shared" si="3"/>
        <v>-407441</v>
      </c>
      <c r="S30" s="61">
        <f t="shared" si="3"/>
        <v>-512397</v>
      </c>
      <c r="T30" s="61">
        <f>T4+T13+T25+T29</f>
        <v>-393558</v>
      </c>
      <c r="U30" s="61">
        <v>-371987</v>
      </c>
      <c r="V30" s="61">
        <v>-352162</v>
      </c>
      <c r="W30" s="61">
        <v>-1630104</v>
      </c>
      <c r="X30" s="61">
        <f>X4+X13+X25+X29</f>
        <v>-481591</v>
      </c>
      <c r="Y30" s="61">
        <f>Y4+Y13+Y25+Y29</f>
        <v>-394980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13A30-CE36-49CF-8AA1-93F17DC946E5}">
  <sheetPr>
    <tabColor rgb="FFFF9966"/>
  </sheetPr>
  <dimension ref="A1:Z19"/>
  <sheetViews>
    <sheetView topLeftCell="K1" zoomScale="112" zoomScaleNormal="112" workbookViewId="0">
      <selection activeCell="W1" sqref="W1:X1"/>
    </sheetView>
  </sheetViews>
  <sheetFormatPr defaultRowHeight="11.25"/>
  <cols>
    <col min="2" max="2" width="31.83203125" bestFit="1" customWidth="1"/>
    <col min="3" max="24" width="11.83203125" customWidth="1"/>
  </cols>
  <sheetData>
    <row r="1" spans="1:26" ht="12" thickBot="1">
      <c r="C1" s="1">
        <f>C11-'BILANS '!C13</f>
        <v>0</v>
      </c>
      <c r="D1" s="1">
        <f>D11-'BILANS '!D13</f>
        <v>0</v>
      </c>
      <c r="E1" s="1">
        <f>E11-'BILANS '!E13</f>
        <v>0</v>
      </c>
      <c r="F1" s="1">
        <f>F11-'BILANS '!F13</f>
        <v>0</v>
      </c>
      <c r="G1" s="1">
        <f>G11-'BILANS '!G13</f>
        <v>0</v>
      </c>
      <c r="H1" s="1">
        <f>H11-'BILANS '!H13</f>
        <v>0</v>
      </c>
      <c r="I1" s="1">
        <f>I11-'BILANS '!I13</f>
        <v>0</v>
      </c>
      <c r="J1" s="1">
        <f>J11-'BILANS '!J13</f>
        <v>0</v>
      </c>
      <c r="K1" s="1">
        <f>K11-'BILANS '!K13</f>
        <v>0</v>
      </c>
      <c r="L1" s="1">
        <f>L11-'BILANS '!L13</f>
        <v>0</v>
      </c>
      <c r="M1" s="1">
        <f>M11-'BILANS '!M13</f>
        <v>0</v>
      </c>
      <c r="N1" s="1">
        <f>N11-'BILANS '!N13</f>
        <v>0</v>
      </c>
      <c r="O1" s="1">
        <f>O11-'BILANS '!P13</f>
        <v>0</v>
      </c>
      <c r="P1" s="1">
        <f>P11-'BILANS '!Q13</f>
        <v>0</v>
      </c>
      <c r="Q1" s="1">
        <f>Q11-'BILANS '!R13</f>
        <v>0</v>
      </c>
      <c r="R1" s="1">
        <f>R11-'BILANS '!S13</f>
        <v>0</v>
      </c>
      <c r="S1" s="1">
        <f>S11-'BILANS '!T13</f>
        <v>0</v>
      </c>
      <c r="T1" s="1">
        <f>T11-'BILANS '!U13</f>
        <v>0</v>
      </c>
      <c r="U1" s="1">
        <f>U11-'BILANS '!V13</f>
        <v>0</v>
      </c>
      <c r="V1" s="1">
        <f>V11-'BILANS '!W13</f>
        <v>0</v>
      </c>
      <c r="W1" s="1">
        <f>W11-'BILANS '!X13</f>
        <v>0.20786073058843613</v>
      </c>
      <c r="X1" s="1">
        <f>X11-'BILANS '!Y13</f>
        <v>0</v>
      </c>
    </row>
    <row r="2" spans="1:26" s="6" customFormat="1" ht="20.25" customHeight="1" thickBot="1">
      <c r="A2" s="6" t="s">
        <v>348</v>
      </c>
      <c r="B2" s="5" t="s">
        <v>181</v>
      </c>
      <c r="C2" s="5" t="s">
        <v>16</v>
      </c>
      <c r="D2" s="5" t="s">
        <v>19</v>
      </c>
      <c r="E2" s="5" t="s">
        <v>14</v>
      </c>
      <c r="F2" s="5" t="s">
        <v>13</v>
      </c>
      <c r="G2" s="5" t="s">
        <v>17</v>
      </c>
      <c r="H2" s="5" t="s">
        <v>18</v>
      </c>
      <c r="I2" s="5" t="s">
        <v>20</v>
      </c>
      <c r="J2" s="5" t="s">
        <v>22</v>
      </c>
      <c r="K2" s="5" t="s">
        <v>23</v>
      </c>
      <c r="L2" s="5" t="s">
        <v>24</v>
      </c>
      <c r="M2" s="5" t="s">
        <v>26</v>
      </c>
      <c r="N2" s="5" t="s">
        <v>27</v>
      </c>
      <c r="O2" s="5" t="s">
        <v>32</v>
      </c>
      <c r="P2" s="5" t="s">
        <v>33</v>
      </c>
      <c r="Q2" s="5" t="s">
        <v>34</v>
      </c>
      <c r="R2" s="5" t="s">
        <v>36</v>
      </c>
      <c r="S2" s="5" t="s">
        <v>38</v>
      </c>
      <c r="T2" s="5" t="s">
        <v>39</v>
      </c>
      <c r="U2" s="5" t="s">
        <v>182</v>
      </c>
      <c r="V2" s="5" t="s">
        <v>356</v>
      </c>
      <c r="W2" s="5" t="str">
        <f>'BILANS '!X2</f>
        <v>1 kw. 2020</v>
      </c>
      <c r="X2" s="5" t="str">
        <f>'BILANS '!Y2</f>
        <v>2 kw. 2020</v>
      </c>
    </row>
    <row r="3" spans="1:26" s="6" customFormat="1" ht="15" customHeight="1">
      <c r="A3" s="6" t="s">
        <v>339</v>
      </c>
      <c r="B3" s="63" t="s">
        <v>166</v>
      </c>
      <c r="C3" s="64">
        <f t="shared" ref="C3:P3" si="0">SUM(C4:C6)</f>
        <v>15726981</v>
      </c>
      <c r="D3" s="64">
        <f t="shared" si="0"/>
        <v>16048478</v>
      </c>
      <c r="E3" s="64">
        <f t="shared" si="0"/>
        <v>16781333</v>
      </c>
      <c r="F3" s="64">
        <f t="shared" si="0"/>
        <v>17595314</v>
      </c>
      <c r="G3" s="64">
        <f t="shared" si="0"/>
        <v>18543906</v>
      </c>
      <c r="H3" s="64">
        <f t="shared" si="0"/>
        <v>19383787</v>
      </c>
      <c r="I3" s="64">
        <f t="shared" si="0"/>
        <v>20063410</v>
      </c>
      <c r="J3" s="64">
        <f t="shared" si="0"/>
        <v>25889424</v>
      </c>
      <c r="K3" s="64">
        <f t="shared" si="0"/>
        <v>26428371</v>
      </c>
      <c r="L3" s="64">
        <f t="shared" si="0"/>
        <v>26953659</v>
      </c>
      <c r="M3" s="64">
        <f t="shared" si="0"/>
        <v>27499084</v>
      </c>
      <c r="N3" s="64">
        <f t="shared" si="0"/>
        <v>28234726</v>
      </c>
      <c r="O3" s="64">
        <f t="shared" si="0"/>
        <v>27939667</v>
      </c>
      <c r="P3" s="64">
        <f t="shared" si="0"/>
        <v>28363076</v>
      </c>
      <c r="Q3" s="64">
        <f>SUM(Q4:Q6)</f>
        <v>28748628</v>
      </c>
      <c r="R3" s="64">
        <f t="shared" ref="R3:X3" si="1">SUM(R4:R6)</f>
        <v>29443496</v>
      </c>
      <c r="S3" s="64">
        <f t="shared" si="1"/>
        <v>29853587</v>
      </c>
      <c r="T3" s="64">
        <f t="shared" si="1"/>
        <v>30392971</v>
      </c>
      <c r="U3" s="64">
        <f t="shared" si="1"/>
        <v>31020621</v>
      </c>
      <c r="V3" s="64">
        <f t="shared" si="1"/>
        <v>31869341</v>
      </c>
      <c r="W3" s="64">
        <f t="shared" si="1"/>
        <v>32346252</v>
      </c>
      <c r="X3" s="64">
        <f t="shared" si="1"/>
        <v>32451823</v>
      </c>
      <c r="Z3" s="17"/>
    </row>
    <row r="4" spans="1:26" s="6" customFormat="1" ht="15" customHeight="1">
      <c r="A4" s="6" t="s">
        <v>340</v>
      </c>
      <c r="B4" s="65" t="s">
        <v>167</v>
      </c>
      <c r="C4" s="66">
        <v>9653155</v>
      </c>
      <c r="D4" s="66">
        <v>9643537</v>
      </c>
      <c r="E4" s="66">
        <v>9898089</v>
      </c>
      <c r="F4" s="66">
        <v>10128455</v>
      </c>
      <c r="G4" s="66">
        <v>10563049</v>
      </c>
      <c r="H4" s="66">
        <v>10793093</v>
      </c>
      <c r="I4" s="66">
        <v>11039032</v>
      </c>
      <c r="J4" s="66">
        <v>16225031</v>
      </c>
      <c r="K4" s="66">
        <v>16309831</v>
      </c>
      <c r="L4" s="66">
        <v>16377187</v>
      </c>
      <c r="M4" s="66">
        <v>16500527</v>
      </c>
      <c r="N4" s="66">
        <v>16541861</v>
      </c>
      <c r="O4" s="66">
        <f>16077970-164202</f>
        <v>15913768</v>
      </c>
      <c r="P4" s="66">
        <f>16237883-167407</f>
        <v>16070476</v>
      </c>
      <c r="Q4" s="66">
        <f>16400051-165150</f>
        <v>16234901</v>
      </c>
      <c r="R4" s="66">
        <v>16528475</v>
      </c>
      <c r="S4" s="66">
        <v>16889153</v>
      </c>
      <c r="T4" s="66">
        <v>17356422</v>
      </c>
      <c r="U4" s="66">
        <v>17643177</v>
      </c>
      <c r="V4" s="66">
        <v>17819615</v>
      </c>
      <c r="W4" s="66">
        <v>17797520</v>
      </c>
      <c r="X4" s="66">
        <v>17487951</v>
      </c>
      <c r="Z4" s="17"/>
    </row>
    <row r="5" spans="1:26" s="6" customFormat="1" ht="24" customHeight="1">
      <c r="A5" s="6" t="s">
        <v>341</v>
      </c>
      <c r="B5" s="65" t="s">
        <v>168</v>
      </c>
      <c r="C5" s="66">
        <v>5396225</v>
      </c>
      <c r="D5" s="66">
        <v>5777712</v>
      </c>
      <c r="E5" s="66">
        <v>6243418</v>
      </c>
      <c r="F5" s="66">
        <v>6717911</v>
      </c>
      <c r="G5" s="66">
        <v>7115750</v>
      </c>
      <c r="H5" s="66">
        <v>7631468</v>
      </c>
      <c r="I5" s="66">
        <v>7939174</v>
      </c>
      <c r="J5" s="66">
        <v>8407632</v>
      </c>
      <c r="K5" s="66">
        <v>8729547</v>
      </c>
      <c r="L5" s="66">
        <v>9116799</v>
      </c>
      <c r="M5" s="66">
        <v>9385986</v>
      </c>
      <c r="N5" s="66">
        <v>9547786</v>
      </c>
      <c r="O5" s="66">
        <v>9745651</v>
      </c>
      <c r="P5" s="66">
        <v>9998610</v>
      </c>
      <c r="Q5" s="66">
        <v>10157045</v>
      </c>
      <c r="R5" s="66">
        <v>10352136</v>
      </c>
      <c r="S5" s="66">
        <v>10532079</v>
      </c>
      <c r="T5" s="66">
        <v>10732556</v>
      </c>
      <c r="U5" s="66">
        <v>11037250</v>
      </c>
      <c r="V5" s="66">
        <v>11271326</v>
      </c>
      <c r="W5" s="66">
        <v>11613403</v>
      </c>
      <c r="X5" s="66">
        <v>11909986</v>
      </c>
      <c r="Z5" s="17"/>
    </row>
    <row r="6" spans="1:26" s="6" customFormat="1" ht="15" customHeight="1">
      <c r="A6" s="6" t="s">
        <v>342</v>
      </c>
      <c r="B6" s="65" t="s">
        <v>169</v>
      </c>
      <c r="C6" s="66">
        <v>677601</v>
      </c>
      <c r="D6" s="66">
        <v>627229</v>
      </c>
      <c r="E6" s="66">
        <v>639826</v>
      </c>
      <c r="F6" s="66">
        <v>748948</v>
      </c>
      <c r="G6" s="66">
        <v>865107</v>
      </c>
      <c r="H6" s="66">
        <v>959226</v>
      </c>
      <c r="I6" s="66">
        <v>1085204</v>
      </c>
      <c r="J6" s="66">
        <v>1256761</v>
      </c>
      <c r="K6" s="66">
        <v>1388993</v>
      </c>
      <c r="L6" s="66">
        <v>1459673</v>
      </c>
      <c r="M6" s="66">
        <v>1612571</v>
      </c>
      <c r="N6" s="66">
        <v>2145079</v>
      </c>
      <c r="O6" s="66">
        <v>2280248</v>
      </c>
      <c r="P6" s="66">
        <v>2293990</v>
      </c>
      <c r="Q6" s="66">
        <v>2356682</v>
      </c>
      <c r="R6" s="66">
        <v>2562885</v>
      </c>
      <c r="S6" s="66">
        <v>2432355</v>
      </c>
      <c r="T6" s="66">
        <v>2303993</v>
      </c>
      <c r="U6" s="66">
        <v>2340194</v>
      </c>
      <c r="V6" s="66">
        <v>2778400</v>
      </c>
      <c r="W6" s="66">
        <v>2935329</v>
      </c>
      <c r="X6" s="66">
        <v>3053886</v>
      </c>
      <c r="Z6" s="17"/>
    </row>
    <row r="7" spans="1:26" s="6" customFormat="1" ht="15" customHeight="1">
      <c r="A7" s="6" t="s">
        <v>343</v>
      </c>
      <c r="B7" s="63" t="s">
        <v>170</v>
      </c>
      <c r="C7" s="64">
        <f t="shared" ref="C7:P7" si="2">SUM(C8:C10)</f>
        <v>11683690</v>
      </c>
      <c r="D7" s="64">
        <f t="shared" si="2"/>
        <v>12296174</v>
      </c>
      <c r="E7" s="64">
        <f t="shared" si="2"/>
        <v>12607708</v>
      </c>
      <c r="F7" s="64">
        <f t="shared" si="2"/>
        <v>13311743</v>
      </c>
      <c r="G7" s="64">
        <f t="shared" si="2"/>
        <v>14194127</v>
      </c>
      <c r="H7" s="64">
        <f t="shared" si="2"/>
        <v>14752632</v>
      </c>
      <c r="I7" s="64">
        <f t="shared" si="2"/>
        <v>15025481</v>
      </c>
      <c r="J7" s="64">
        <f t="shared" si="2"/>
        <v>20357764</v>
      </c>
      <c r="K7" s="64">
        <f t="shared" si="2"/>
        <v>21974572</v>
      </c>
      <c r="L7" s="64">
        <f t="shared" si="2"/>
        <v>22125695</v>
      </c>
      <c r="M7" s="64">
        <f t="shared" si="2"/>
        <v>22600443</v>
      </c>
      <c r="N7" s="64">
        <f t="shared" si="2"/>
        <v>23031914</v>
      </c>
      <c r="O7" s="64">
        <f t="shared" si="2"/>
        <v>23386334</v>
      </c>
      <c r="P7" s="64">
        <f t="shared" si="2"/>
        <v>24070670</v>
      </c>
      <c r="Q7" s="64">
        <f>SUM(Q8:Q10)</f>
        <v>24512024</v>
      </c>
      <c r="R7" s="64">
        <f t="shared" ref="R7:X7" si="3">SUM(R8:R10)</f>
        <v>24802428</v>
      </c>
      <c r="S7" s="64">
        <f t="shared" si="3"/>
        <v>25540177</v>
      </c>
      <c r="T7" s="64">
        <f t="shared" si="3"/>
        <v>26271343</v>
      </c>
      <c r="U7" s="64">
        <f t="shared" si="3"/>
        <v>25663863</v>
      </c>
      <c r="V7" s="64">
        <f t="shared" si="3"/>
        <v>24001967</v>
      </c>
      <c r="W7" s="64">
        <f t="shared" si="3"/>
        <v>24171874.207860731</v>
      </c>
      <c r="X7" s="64">
        <f t="shared" si="3"/>
        <v>23251657</v>
      </c>
      <c r="Z7" s="17"/>
    </row>
    <row r="8" spans="1:26" s="6" customFormat="1" ht="15" customHeight="1">
      <c r="A8" s="6" t="s">
        <v>344</v>
      </c>
      <c r="B8" s="65" t="s">
        <v>171</v>
      </c>
      <c r="C8" s="66">
        <v>6649023</v>
      </c>
      <c r="D8" s="66">
        <v>6971721</v>
      </c>
      <c r="E8" s="66">
        <v>7064903</v>
      </c>
      <c r="F8" s="66">
        <v>7308603</v>
      </c>
      <c r="G8" s="66">
        <v>7744215</v>
      </c>
      <c r="H8" s="66">
        <v>7791139</v>
      </c>
      <c r="I8" s="66">
        <v>7931019</v>
      </c>
      <c r="J8" s="66">
        <v>10749077</v>
      </c>
      <c r="K8" s="66">
        <v>11305891</v>
      </c>
      <c r="L8" s="66">
        <v>11465952</v>
      </c>
      <c r="M8" s="66">
        <v>11374903</v>
      </c>
      <c r="N8" s="66">
        <v>11904696</v>
      </c>
      <c r="O8" s="66">
        <f>11943091-79149</f>
        <v>11863942</v>
      </c>
      <c r="P8" s="66">
        <f>11964428-73181</f>
        <v>11891247</v>
      </c>
      <c r="Q8" s="66">
        <f>11899708-79080</f>
        <v>11820628</v>
      </c>
      <c r="R8" s="66">
        <v>11612837</v>
      </c>
      <c r="S8" s="66">
        <v>12038778</v>
      </c>
      <c r="T8" s="66">
        <v>11960242</v>
      </c>
      <c r="U8" s="66">
        <v>11650169</v>
      </c>
      <c r="V8" s="66">
        <v>11023892</v>
      </c>
      <c r="W8" s="66">
        <v>10909559.166399401</v>
      </c>
      <c r="X8" s="66">
        <v>10138489</v>
      </c>
      <c r="Z8" s="17"/>
    </row>
    <row r="9" spans="1:26" s="6" customFormat="1" ht="15" customHeight="1">
      <c r="A9" s="6" t="s">
        <v>345</v>
      </c>
      <c r="B9" s="65" t="s">
        <v>172</v>
      </c>
      <c r="C9" s="66">
        <v>4330886</v>
      </c>
      <c r="D9" s="66">
        <v>4668444</v>
      </c>
      <c r="E9" s="66">
        <v>4917282</v>
      </c>
      <c r="F9" s="66">
        <v>5481578</v>
      </c>
      <c r="G9" s="66">
        <v>5690353</v>
      </c>
      <c r="H9" s="66">
        <v>6103213</v>
      </c>
      <c r="I9" s="66">
        <v>6191164</v>
      </c>
      <c r="J9" s="66">
        <v>7486754</v>
      </c>
      <c r="K9" s="66">
        <v>8157037</v>
      </c>
      <c r="L9" s="66">
        <v>8355025</v>
      </c>
      <c r="M9" s="66">
        <v>8570421</v>
      </c>
      <c r="N9" s="66">
        <v>8620606</v>
      </c>
      <c r="O9" s="66">
        <v>8455111</v>
      </c>
      <c r="P9" s="66">
        <v>8415320</v>
      </c>
      <c r="Q9" s="66">
        <v>8328087</v>
      </c>
      <c r="R9" s="66">
        <v>8310328</v>
      </c>
      <c r="S9" s="66">
        <v>7935188</v>
      </c>
      <c r="T9" s="66">
        <v>7970741</v>
      </c>
      <c r="U9" s="66">
        <v>7916491</v>
      </c>
      <c r="V9" s="66">
        <v>7189882</v>
      </c>
      <c r="W9" s="66">
        <v>7309560</v>
      </c>
      <c r="X9" s="66">
        <v>6771404</v>
      </c>
      <c r="Z9" s="17"/>
    </row>
    <row r="10" spans="1:26" s="6" customFormat="1" ht="15" customHeight="1">
      <c r="A10" s="6" t="s">
        <v>346</v>
      </c>
      <c r="B10" s="65" t="s">
        <v>173</v>
      </c>
      <c r="C10" s="66">
        <v>703781</v>
      </c>
      <c r="D10" s="66">
        <v>656009</v>
      </c>
      <c r="E10" s="66">
        <v>625523</v>
      </c>
      <c r="F10" s="66">
        <v>521562</v>
      </c>
      <c r="G10" s="66">
        <v>759559</v>
      </c>
      <c r="H10" s="66">
        <v>858280</v>
      </c>
      <c r="I10" s="66">
        <v>903298</v>
      </c>
      <c r="J10" s="66">
        <v>2121933</v>
      </c>
      <c r="K10" s="66">
        <v>2511644</v>
      </c>
      <c r="L10" s="66">
        <v>2304718</v>
      </c>
      <c r="M10" s="66">
        <v>2655119</v>
      </c>
      <c r="N10" s="66">
        <v>2506612</v>
      </c>
      <c r="O10" s="66">
        <v>3067281</v>
      </c>
      <c r="P10" s="66">
        <v>3764103</v>
      </c>
      <c r="Q10" s="66">
        <v>4363309</v>
      </c>
      <c r="R10" s="66">
        <v>4879263</v>
      </c>
      <c r="S10" s="66">
        <v>5566211</v>
      </c>
      <c r="T10" s="66">
        <v>6340360</v>
      </c>
      <c r="U10" s="66">
        <v>6097203</v>
      </c>
      <c r="V10" s="66">
        <v>5788193</v>
      </c>
      <c r="W10" s="66">
        <v>5952755.0414613308</v>
      </c>
      <c r="X10" s="66">
        <v>6341764</v>
      </c>
      <c r="Z10" s="17"/>
    </row>
    <row r="11" spans="1:26" s="6" customFormat="1" ht="15" customHeight="1">
      <c r="A11" s="6" t="s">
        <v>347</v>
      </c>
      <c r="B11" s="63" t="s">
        <v>174</v>
      </c>
      <c r="C11" s="64">
        <f t="shared" ref="C11:P11" si="4">C3+C7</f>
        <v>27410671</v>
      </c>
      <c r="D11" s="64">
        <f t="shared" si="4"/>
        <v>28344652</v>
      </c>
      <c r="E11" s="64">
        <f t="shared" si="4"/>
        <v>29389041</v>
      </c>
      <c r="F11" s="64">
        <f t="shared" si="4"/>
        <v>30907057</v>
      </c>
      <c r="G11" s="64">
        <f t="shared" si="4"/>
        <v>32738033</v>
      </c>
      <c r="H11" s="64">
        <f t="shared" si="4"/>
        <v>34136419</v>
      </c>
      <c r="I11" s="64">
        <f t="shared" si="4"/>
        <v>35088891</v>
      </c>
      <c r="J11" s="64">
        <f t="shared" si="4"/>
        <v>46247188</v>
      </c>
      <c r="K11" s="64">
        <f t="shared" si="4"/>
        <v>48402943</v>
      </c>
      <c r="L11" s="64">
        <f t="shared" si="4"/>
        <v>49079354</v>
      </c>
      <c r="M11" s="64">
        <f t="shared" si="4"/>
        <v>50099527</v>
      </c>
      <c r="N11" s="64">
        <f t="shared" si="4"/>
        <v>51266640</v>
      </c>
      <c r="O11" s="64">
        <f t="shared" si="4"/>
        <v>51326001</v>
      </c>
      <c r="P11" s="64">
        <f t="shared" si="4"/>
        <v>52433746</v>
      </c>
      <c r="Q11" s="64">
        <f>Q3+Q7</f>
        <v>53260652</v>
      </c>
      <c r="R11" s="64">
        <f t="shared" ref="R11:X11" si="5">R3+R7</f>
        <v>54245924</v>
      </c>
      <c r="S11" s="64">
        <f t="shared" si="5"/>
        <v>55393764</v>
      </c>
      <c r="T11" s="64">
        <f t="shared" si="5"/>
        <v>56664314</v>
      </c>
      <c r="U11" s="64">
        <f t="shared" si="5"/>
        <v>56684484</v>
      </c>
      <c r="V11" s="64">
        <f t="shared" si="5"/>
        <v>55871308</v>
      </c>
      <c r="W11" s="64">
        <f t="shared" si="5"/>
        <v>56518126.207860731</v>
      </c>
      <c r="X11" s="64">
        <f t="shared" si="5"/>
        <v>55703480</v>
      </c>
      <c r="Z11" s="17"/>
    </row>
    <row r="15" spans="1:26">
      <c r="C15" s="1"/>
      <c r="G15" s="1"/>
    </row>
    <row r="17" spans="11:12">
      <c r="L17" s="1"/>
    </row>
    <row r="19" spans="11:12">
      <c r="K19" s="1"/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3DA8C-0D0A-4962-9C83-270B08033D72}">
  <sheetPr>
    <tabColor rgb="FFFF9966"/>
  </sheetPr>
  <dimension ref="A1:Z15"/>
  <sheetViews>
    <sheetView topLeftCell="J1" workbookViewId="0">
      <selection activeCell="W1" sqref="W1:X1"/>
    </sheetView>
  </sheetViews>
  <sheetFormatPr defaultColWidth="9.33203125" defaultRowHeight="9.75"/>
  <cols>
    <col min="1" max="1" width="9.33203125" style="6"/>
    <col min="2" max="2" width="36.33203125" style="6" customWidth="1"/>
    <col min="3" max="24" width="12.1640625" style="6" customWidth="1"/>
    <col min="25" max="16384" width="9.33203125" style="6"/>
  </cols>
  <sheetData>
    <row r="1" spans="1:26" ht="10.5" thickBot="1">
      <c r="C1" s="17">
        <f>C15-'BILANS '!C28</f>
        <v>0</v>
      </c>
      <c r="D1" s="17">
        <f>D15-'BILANS '!D28</f>
        <v>0</v>
      </c>
      <c r="E1" s="17">
        <f>E15-'BILANS '!E28</f>
        <v>0</v>
      </c>
      <c r="F1" s="17">
        <f>F15-'BILANS '!F28</f>
        <v>0</v>
      </c>
      <c r="G1" s="17">
        <f>G15-'BILANS '!G28</f>
        <v>-0.10199549049139023</v>
      </c>
      <c r="H1" s="17">
        <f>H15-'BILANS '!H28</f>
        <v>0</v>
      </c>
      <c r="I1" s="17">
        <f>I15-'BILANS '!I28</f>
        <v>0</v>
      </c>
      <c r="J1" s="17">
        <f>J15-'BILANS '!J28</f>
        <v>0</v>
      </c>
      <c r="K1" s="17">
        <f>K15-'BILANS '!K28</f>
        <v>0</v>
      </c>
      <c r="L1" s="17">
        <f>L15-'BILANS '!L28</f>
        <v>0</v>
      </c>
      <c r="M1" s="17">
        <f>M15-'BILANS '!M28</f>
        <v>0</v>
      </c>
      <c r="N1" s="17">
        <f>N15-'BILANS '!N28</f>
        <v>0</v>
      </c>
      <c r="O1" s="17">
        <f>O15-'BILANS '!P28</f>
        <v>0</v>
      </c>
      <c r="P1" s="17">
        <f>P15-'BILANS '!Q28</f>
        <v>0</v>
      </c>
      <c r="Q1" s="17">
        <f>Q15-'BILANS '!R28</f>
        <v>0</v>
      </c>
      <c r="R1" s="17">
        <f>R15-'BILANS '!S28</f>
        <v>0</v>
      </c>
      <c r="S1" s="17">
        <f>S15-'BILANS '!T28</f>
        <v>0</v>
      </c>
      <c r="T1" s="17">
        <f>T15-'BILANS '!U28</f>
        <v>0</v>
      </c>
      <c r="U1" s="17">
        <f>U15-'BILANS '!V28</f>
        <v>0</v>
      </c>
      <c r="V1" s="17">
        <f>V15-'BILANS '!W28</f>
        <v>0</v>
      </c>
      <c r="W1" s="17">
        <f>W15-'BILANS '!X28</f>
        <v>0</v>
      </c>
      <c r="X1" s="17">
        <f>X15-'BILANS '!Y28</f>
        <v>0</v>
      </c>
    </row>
    <row r="2" spans="1:26" ht="18.75" thickBot="1">
      <c r="A2" s="6" t="s">
        <v>354</v>
      </c>
      <c r="B2" s="5" t="s">
        <v>175</v>
      </c>
      <c r="C2" s="5" t="s">
        <v>16</v>
      </c>
      <c r="D2" s="5" t="s">
        <v>19</v>
      </c>
      <c r="E2" s="5" t="s">
        <v>14</v>
      </c>
      <c r="F2" s="5" t="s">
        <v>13</v>
      </c>
      <c r="G2" s="5" t="s">
        <v>17</v>
      </c>
      <c r="H2" s="5" t="s">
        <v>18</v>
      </c>
      <c r="I2" s="5" t="s">
        <v>20</v>
      </c>
      <c r="J2" s="5" t="s">
        <v>22</v>
      </c>
      <c r="K2" s="5" t="s">
        <v>23</v>
      </c>
      <c r="L2" s="5" t="s">
        <v>24</v>
      </c>
      <c r="M2" s="5" t="s">
        <v>26</v>
      </c>
      <c r="N2" s="5" t="s">
        <v>27</v>
      </c>
      <c r="O2" s="5" t="s">
        <v>32</v>
      </c>
      <c r="P2" s="5" t="s">
        <v>33</v>
      </c>
      <c r="Q2" s="5" t="s">
        <v>34</v>
      </c>
      <c r="R2" s="5" t="s">
        <v>36</v>
      </c>
      <c r="S2" s="5" t="s">
        <v>38</v>
      </c>
      <c r="T2" s="5" t="s">
        <v>39</v>
      </c>
      <c r="U2" s="5" t="s">
        <v>182</v>
      </c>
      <c r="V2" s="5" t="s">
        <v>356</v>
      </c>
      <c r="W2" s="5" t="s">
        <v>364</v>
      </c>
      <c r="X2" s="5" t="s">
        <v>371</v>
      </c>
    </row>
    <row r="3" spans="1:26" ht="15" customHeight="1">
      <c r="A3" s="6" t="s">
        <v>339</v>
      </c>
      <c r="B3" s="34" t="s">
        <v>166</v>
      </c>
      <c r="C3" s="67">
        <f t="shared" ref="C3:S3" si="0">SUM(C4:C8)</f>
        <v>18602544</v>
      </c>
      <c r="D3" s="67">
        <f t="shared" si="0"/>
        <v>18958037</v>
      </c>
      <c r="E3" s="67">
        <f t="shared" si="0"/>
        <v>20313847</v>
      </c>
      <c r="F3" s="67">
        <f t="shared" si="0"/>
        <v>21409075</v>
      </c>
      <c r="G3" s="67">
        <f t="shared" si="0"/>
        <v>23293384.226353612</v>
      </c>
      <c r="H3" s="67">
        <f t="shared" si="0"/>
        <v>24557685</v>
      </c>
      <c r="I3" s="67">
        <f t="shared" si="0"/>
        <v>23926333</v>
      </c>
      <c r="J3" s="67">
        <f t="shared" si="0"/>
        <v>32035389</v>
      </c>
      <c r="K3" s="67">
        <f t="shared" si="0"/>
        <v>32216158</v>
      </c>
      <c r="L3" s="67">
        <f t="shared" si="0"/>
        <v>31817376</v>
      </c>
      <c r="M3" s="67">
        <f t="shared" si="0"/>
        <v>33641692</v>
      </c>
      <c r="N3" s="67">
        <f t="shared" si="0"/>
        <v>36572276</v>
      </c>
      <c r="O3" s="67">
        <f t="shared" si="0"/>
        <v>38203834</v>
      </c>
      <c r="P3" s="67">
        <f t="shared" si="0"/>
        <v>39265678</v>
      </c>
      <c r="Q3" s="67">
        <f t="shared" si="0"/>
        <v>40942402</v>
      </c>
      <c r="R3" s="67">
        <f t="shared" si="0"/>
        <v>43944874</v>
      </c>
      <c r="S3" s="67">
        <f t="shared" si="0"/>
        <v>45124679</v>
      </c>
      <c r="T3" s="67">
        <f>SUM(T4:T8)</f>
        <v>45421557</v>
      </c>
      <c r="U3" s="67">
        <f>SUM(U4:U8)</f>
        <v>46641689</v>
      </c>
      <c r="V3" s="67">
        <f>SUM(V4:V8)</f>
        <v>46603066</v>
      </c>
      <c r="W3" s="67">
        <f>SUM(W4:W8)</f>
        <v>47261859</v>
      </c>
      <c r="X3" s="67">
        <f>SUM(X4:X8)</f>
        <v>46451100</v>
      </c>
      <c r="Z3" s="17"/>
    </row>
    <row r="4" spans="1:26" ht="15" customHeight="1">
      <c r="A4" s="6" t="s">
        <v>349</v>
      </c>
      <c r="B4" s="36" t="s">
        <v>176</v>
      </c>
      <c r="C4" s="68">
        <v>8191850</v>
      </c>
      <c r="D4" s="68">
        <v>8260354</v>
      </c>
      <c r="E4" s="68">
        <v>8326825</v>
      </c>
      <c r="F4" s="68">
        <v>8485256</v>
      </c>
      <c r="G4" s="68">
        <v>8999422.0133926105</v>
      </c>
      <c r="H4" s="68">
        <v>9895455</v>
      </c>
      <c r="I4" s="68">
        <v>10868443</v>
      </c>
      <c r="J4" s="68">
        <v>17264837</v>
      </c>
      <c r="K4" s="68">
        <v>18189512</v>
      </c>
      <c r="L4" s="68">
        <v>19024759</v>
      </c>
      <c r="M4" s="68">
        <v>20181856</v>
      </c>
      <c r="N4" s="68">
        <v>22584687</v>
      </c>
      <c r="O4" s="68">
        <v>23415405</v>
      </c>
      <c r="P4" s="68">
        <v>25148810</v>
      </c>
      <c r="Q4" s="68">
        <v>26864801</v>
      </c>
      <c r="R4" s="68">
        <v>28546686</v>
      </c>
      <c r="S4" s="68">
        <v>29142048</v>
      </c>
      <c r="T4" s="68">
        <v>29051784</v>
      </c>
      <c r="U4" s="68">
        <v>30327179</v>
      </c>
      <c r="V4" s="68">
        <v>30700187</v>
      </c>
      <c r="W4" s="68">
        <v>32402580</v>
      </c>
      <c r="X4" s="68">
        <v>33918564</v>
      </c>
      <c r="Z4" s="17"/>
    </row>
    <row r="5" spans="1:26" ht="15" customHeight="1">
      <c r="A5" s="6" t="s">
        <v>350</v>
      </c>
      <c r="B5" s="36" t="s">
        <v>177</v>
      </c>
      <c r="C5" s="68">
        <v>9996333</v>
      </c>
      <c r="D5" s="68">
        <v>10366322</v>
      </c>
      <c r="E5" s="68">
        <v>11669398</v>
      </c>
      <c r="F5" s="68">
        <v>12666033</v>
      </c>
      <c r="G5" s="68">
        <v>14023331.1339202</v>
      </c>
      <c r="H5" s="68">
        <v>14356779</v>
      </c>
      <c r="I5" s="68">
        <v>12599010</v>
      </c>
      <c r="J5" s="68">
        <v>13908933</v>
      </c>
      <c r="K5" s="68">
        <v>12919108</v>
      </c>
      <c r="L5" s="68">
        <v>11592577</v>
      </c>
      <c r="M5" s="68">
        <v>11948221</v>
      </c>
      <c r="N5" s="68">
        <v>12134722</v>
      </c>
      <c r="O5" s="68">
        <v>12640201</v>
      </c>
      <c r="P5" s="68">
        <v>11685081</v>
      </c>
      <c r="Q5" s="68">
        <v>11550259</v>
      </c>
      <c r="R5" s="68">
        <v>12777384</v>
      </c>
      <c r="S5" s="68">
        <v>13358433</v>
      </c>
      <c r="T5" s="68">
        <v>13555123</v>
      </c>
      <c r="U5" s="68">
        <v>13453463</v>
      </c>
      <c r="V5" s="68">
        <v>13333981</v>
      </c>
      <c r="W5" s="68">
        <v>12419062</v>
      </c>
      <c r="X5" s="68">
        <v>10241458</v>
      </c>
      <c r="Z5" s="17"/>
    </row>
    <row r="6" spans="1:26" ht="15" customHeight="1">
      <c r="A6" s="6" t="s">
        <v>351</v>
      </c>
      <c r="B6" s="36" t="s">
        <v>178</v>
      </c>
      <c r="C6" s="68">
        <v>154229</v>
      </c>
      <c r="D6" s="68">
        <v>148347</v>
      </c>
      <c r="E6" s="68">
        <v>136421</v>
      </c>
      <c r="F6" s="68">
        <v>54280</v>
      </c>
      <c r="G6" s="68">
        <v>64252.117758199995</v>
      </c>
      <c r="H6" s="68">
        <v>83652</v>
      </c>
      <c r="I6" s="68">
        <v>270497</v>
      </c>
      <c r="J6" s="68">
        <v>628246</v>
      </c>
      <c r="K6" s="68">
        <f>893242</f>
        <v>893242</v>
      </c>
      <c r="L6" s="68">
        <v>1046922</v>
      </c>
      <c r="M6" s="68">
        <v>1269662</v>
      </c>
      <c r="N6" s="68">
        <v>1615605</v>
      </c>
      <c r="O6" s="68">
        <f>1838750+49609</f>
        <v>1888359</v>
      </c>
      <c r="P6" s="68">
        <v>2156665</v>
      </c>
      <c r="Q6" s="68">
        <v>2269996</v>
      </c>
      <c r="R6" s="68">
        <v>2380331</v>
      </c>
      <c r="S6" s="68">
        <v>2352307</v>
      </c>
      <c r="T6" s="68">
        <v>2549192</v>
      </c>
      <c r="U6" s="68">
        <v>2599935</v>
      </c>
      <c r="V6" s="68">
        <v>2318064</v>
      </c>
      <c r="W6" s="68">
        <v>2191868</v>
      </c>
      <c r="X6" s="68">
        <v>2009829</v>
      </c>
      <c r="Z6" s="17"/>
    </row>
    <row r="7" spans="1:26" ht="15" customHeight="1">
      <c r="A7" s="6" t="s">
        <v>352</v>
      </c>
      <c r="B7" s="36" t="s">
        <v>179</v>
      </c>
      <c r="C7" s="68">
        <v>0</v>
      </c>
      <c r="D7" s="68">
        <v>0</v>
      </c>
      <c r="E7" s="68">
        <v>0</v>
      </c>
      <c r="F7" s="68">
        <v>0</v>
      </c>
      <c r="G7" s="68">
        <v>0</v>
      </c>
      <c r="H7" s="68">
        <v>0</v>
      </c>
      <c r="I7" s="68">
        <v>0</v>
      </c>
      <c r="J7" s="68">
        <v>0</v>
      </c>
      <c r="K7" s="68">
        <v>0</v>
      </c>
      <c r="L7" s="68">
        <v>0</v>
      </c>
      <c r="M7" s="68">
        <v>80888</v>
      </c>
      <c r="N7" s="68">
        <v>81500</v>
      </c>
      <c r="O7" s="68">
        <v>80872</v>
      </c>
      <c r="P7" s="68">
        <v>81476</v>
      </c>
      <c r="Q7" s="68">
        <v>80880</v>
      </c>
      <c r="R7" s="68">
        <v>81484</v>
      </c>
      <c r="S7" s="68">
        <v>80872</v>
      </c>
      <c r="T7" s="68">
        <v>81468</v>
      </c>
      <c r="U7" s="68">
        <v>80888</v>
      </c>
      <c r="V7" s="68">
        <v>81492</v>
      </c>
      <c r="W7" s="68">
        <v>80880</v>
      </c>
      <c r="X7" s="68">
        <v>81476</v>
      </c>
      <c r="Z7" s="17"/>
    </row>
    <row r="8" spans="1:26" ht="15" customHeight="1">
      <c r="A8" s="6" t="s">
        <v>209</v>
      </c>
      <c r="B8" s="36" t="s">
        <v>52</v>
      </c>
      <c r="C8" s="68">
        <v>260132</v>
      </c>
      <c r="D8" s="68">
        <v>183014</v>
      </c>
      <c r="E8" s="68">
        <v>181203</v>
      </c>
      <c r="F8" s="68">
        <v>203506</v>
      </c>
      <c r="G8" s="68">
        <v>206378.96128259998</v>
      </c>
      <c r="H8" s="68">
        <v>221799</v>
      </c>
      <c r="I8" s="68">
        <v>188383</v>
      </c>
      <c r="J8" s="68">
        <v>233373</v>
      </c>
      <c r="K8" s="68">
        <v>214296</v>
      </c>
      <c r="L8" s="68">
        <v>153118</v>
      </c>
      <c r="M8" s="68">
        <v>161065</v>
      </c>
      <c r="N8" s="68">
        <v>155762</v>
      </c>
      <c r="O8" s="68">
        <v>178997</v>
      </c>
      <c r="P8" s="68">
        <v>193646</v>
      </c>
      <c r="Q8" s="68">
        <v>176466</v>
      </c>
      <c r="R8" s="68">
        <v>158989</v>
      </c>
      <c r="S8" s="68">
        <v>191019</v>
      </c>
      <c r="T8" s="68">
        <v>183990</v>
      </c>
      <c r="U8" s="68">
        <v>180224</v>
      </c>
      <c r="V8" s="68">
        <v>169342</v>
      </c>
      <c r="W8" s="68">
        <v>167469</v>
      </c>
      <c r="X8" s="68">
        <v>199773</v>
      </c>
      <c r="Z8" s="17"/>
    </row>
    <row r="9" spans="1:26" ht="15" customHeight="1">
      <c r="A9" s="6" t="s">
        <v>343</v>
      </c>
      <c r="B9" s="34" t="s">
        <v>170</v>
      </c>
      <c r="C9" s="67">
        <f t="shared" ref="C9:S9" si="1">SUM(C10:C14)</f>
        <v>9197307</v>
      </c>
      <c r="D9" s="67">
        <f t="shared" si="1"/>
        <v>10816580</v>
      </c>
      <c r="E9" s="67">
        <f t="shared" si="1"/>
        <v>11116769</v>
      </c>
      <c r="F9" s="67">
        <f t="shared" si="1"/>
        <v>12254467</v>
      </c>
      <c r="G9" s="67">
        <f t="shared" si="1"/>
        <v>12508856.6716509</v>
      </c>
      <c r="H9" s="67">
        <f t="shared" si="1"/>
        <v>13432244</v>
      </c>
      <c r="I9" s="67">
        <f t="shared" si="1"/>
        <v>13505895</v>
      </c>
      <c r="J9" s="67">
        <f t="shared" si="1"/>
        <v>19333312</v>
      </c>
      <c r="K9" s="67">
        <f>SUM(K10:K14)</f>
        <v>18324394</v>
      </c>
      <c r="L9" s="67">
        <f t="shared" si="1"/>
        <v>19903194</v>
      </c>
      <c r="M9" s="67">
        <f t="shared" si="1"/>
        <v>21128825</v>
      </c>
      <c r="N9" s="67">
        <f t="shared" si="1"/>
        <v>21084743</v>
      </c>
      <c r="O9" s="67">
        <f t="shared" si="1"/>
        <v>20870735</v>
      </c>
      <c r="P9" s="67">
        <f t="shared" si="1"/>
        <v>20379496</v>
      </c>
      <c r="Q9" s="67">
        <f t="shared" si="1"/>
        <v>19156394</v>
      </c>
      <c r="R9" s="67">
        <f t="shared" si="1"/>
        <v>18490711</v>
      </c>
      <c r="S9" s="67">
        <f t="shared" si="1"/>
        <v>17201884</v>
      </c>
      <c r="T9" s="67">
        <f>SUM(T10:T14)</f>
        <v>19464288</v>
      </c>
      <c r="U9" s="67">
        <f>SUM(U10:U14)</f>
        <v>18097732</v>
      </c>
      <c r="V9" s="67">
        <f>SUM(V10:V14)</f>
        <v>18396193</v>
      </c>
      <c r="W9" s="67">
        <f>SUM(W10:W14)</f>
        <v>17334157</v>
      </c>
      <c r="X9" s="67">
        <f>SUM(X10:X14)</f>
        <v>19414341</v>
      </c>
      <c r="Z9" s="17"/>
    </row>
    <row r="10" spans="1:26" ht="15" customHeight="1">
      <c r="A10" s="6" t="s">
        <v>349</v>
      </c>
      <c r="B10" s="36" t="s">
        <v>176</v>
      </c>
      <c r="C10" s="68">
        <v>2963162</v>
      </c>
      <c r="D10" s="68">
        <v>3257779</v>
      </c>
      <c r="E10" s="68">
        <v>3471940</v>
      </c>
      <c r="F10" s="68">
        <v>3991011</v>
      </c>
      <c r="G10" s="68">
        <v>3689574.0824199999</v>
      </c>
      <c r="H10" s="68">
        <v>4056452</v>
      </c>
      <c r="I10" s="68">
        <v>4442094</v>
      </c>
      <c r="J10" s="68">
        <v>8526252</v>
      </c>
      <c r="K10" s="68">
        <v>8250297</v>
      </c>
      <c r="L10" s="68">
        <v>8368459</v>
      </c>
      <c r="M10" s="68">
        <v>8489445</v>
      </c>
      <c r="N10" s="68">
        <v>9495558</v>
      </c>
      <c r="O10" s="68">
        <v>8591274</v>
      </c>
      <c r="P10" s="68">
        <v>8862256</v>
      </c>
      <c r="Q10" s="68">
        <v>9196028</v>
      </c>
      <c r="R10" s="68">
        <v>10130389</v>
      </c>
      <c r="S10" s="68">
        <v>9136707</v>
      </c>
      <c r="T10" s="68">
        <v>9886026</v>
      </c>
      <c r="U10" s="68">
        <v>9795180</v>
      </c>
      <c r="V10" s="68">
        <v>11153883</v>
      </c>
      <c r="W10" s="68">
        <v>11080166</v>
      </c>
      <c r="X10" s="68">
        <v>14248987</v>
      </c>
      <c r="Z10" s="17"/>
    </row>
    <row r="11" spans="1:26" ht="15" customHeight="1">
      <c r="A11" s="6" t="s">
        <v>350</v>
      </c>
      <c r="B11" s="36" t="s">
        <v>177</v>
      </c>
      <c r="C11" s="68">
        <v>4400797</v>
      </c>
      <c r="D11" s="68">
        <v>5372612</v>
      </c>
      <c r="E11" s="68">
        <v>5310082</v>
      </c>
      <c r="F11" s="68">
        <v>5869683</v>
      </c>
      <c r="G11" s="68">
        <v>6363671.3399107</v>
      </c>
      <c r="H11" s="68">
        <v>6975188</v>
      </c>
      <c r="I11" s="68">
        <v>6657716</v>
      </c>
      <c r="J11" s="68">
        <v>8379289</v>
      </c>
      <c r="K11" s="68">
        <v>7894824</v>
      </c>
      <c r="L11" s="68">
        <v>9612896</v>
      </c>
      <c r="M11" s="68">
        <v>10539333</v>
      </c>
      <c r="N11" s="68">
        <v>9740352</v>
      </c>
      <c r="O11" s="68">
        <v>10689313</v>
      </c>
      <c r="P11" s="68">
        <v>10172248</v>
      </c>
      <c r="Q11" s="68">
        <v>8914238</v>
      </c>
      <c r="R11" s="68">
        <v>7489126</v>
      </c>
      <c r="S11" s="68">
        <v>7326379</v>
      </c>
      <c r="T11" s="68">
        <v>9041361</v>
      </c>
      <c r="U11" s="68">
        <v>7890368</v>
      </c>
      <c r="V11" s="68">
        <v>6854745</v>
      </c>
      <c r="W11" s="68">
        <v>5815928</v>
      </c>
      <c r="X11" s="68">
        <v>4692396</v>
      </c>
      <c r="Z11" s="17"/>
    </row>
    <row r="12" spans="1:26" ht="15" customHeight="1">
      <c r="A12" s="6" t="s">
        <v>351</v>
      </c>
      <c r="B12" s="36" t="s">
        <v>178</v>
      </c>
      <c r="C12" s="68">
        <v>1704367</v>
      </c>
      <c r="D12" s="68">
        <v>2031085</v>
      </c>
      <c r="E12" s="68">
        <v>2134494</v>
      </c>
      <c r="F12" s="68">
        <v>2204950</v>
      </c>
      <c r="G12" s="68">
        <v>2284479.2493202002</v>
      </c>
      <c r="H12" s="68">
        <v>2254446</v>
      </c>
      <c r="I12" s="68">
        <v>2295059</v>
      </c>
      <c r="J12" s="68">
        <v>1910380</v>
      </c>
      <c r="K12" s="68">
        <f>1907874+23658-231748</f>
        <v>1699784</v>
      </c>
      <c r="L12" s="68">
        <f>1651242+32046</f>
        <v>1683288</v>
      </c>
      <c r="M12" s="68">
        <f>1641930+38987</f>
        <v>1680917</v>
      </c>
      <c r="N12" s="68">
        <v>1455323</v>
      </c>
      <c r="O12" s="68">
        <f>1200814+1271</f>
        <v>1202085</v>
      </c>
      <c r="P12" s="68">
        <v>876672</v>
      </c>
      <c r="Q12" s="68">
        <v>637058</v>
      </c>
      <c r="R12" s="68">
        <v>429148</v>
      </c>
      <c r="S12" s="68">
        <v>284089</v>
      </c>
      <c r="T12" s="68">
        <v>82543</v>
      </c>
      <c r="U12" s="68">
        <v>36026</v>
      </c>
      <c r="V12" s="68">
        <v>17773</v>
      </c>
      <c r="W12" s="68">
        <v>10312</v>
      </c>
      <c r="X12" s="68">
        <v>10239</v>
      </c>
      <c r="Z12" s="17"/>
    </row>
    <row r="13" spans="1:26" ht="15" customHeight="1">
      <c r="A13" s="6" t="s">
        <v>352</v>
      </c>
      <c r="B13" s="36" t="s">
        <v>179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230046</v>
      </c>
      <c r="K13" s="68">
        <v>231748</v>
      </c>
      <c r="L13" s="68">
        <v>0</v>
      </c>
      <c r="M13" s="68">
        <v>147567</v>
      </c>
      <c r="N13" s="68">
        <v>148684</v>
      </c>
      <c r="O13" s="68">
        <v>147538</v>
      </c>
      <c r="P13" s="68">
        <v>148640</v>
      </c>
      <c r="Q13" s="68">
        <v>147553</v>
      </c>
      <c r="R13" s="68">
        <v>163883</v>
      </c>
      <c r="S13" s="68">
        <v>162847</v>
      </c>
      <c r="T13" s="68">
        <v>164016</v>
      </c>
      <c r="U13" s="68">
        <v>147567</v>
      </c>
      <c r="V13" s="68">
        <v>148669</v>
      </c>
      <c r="W13" s="68">
        <v>147553</v>
      </c>
      <c r="X13" s="68">
        <v>148640</v>
      </c>
      <c r="Z13" s="17"/>
    </row>
    <row r="14" spans="1:26" ht="15" customHeight="1">
      <c r="A14" s="6" t="s">
        <v>209</v>
      </c>
      <c r="B14" s="36" t="s">
        <v>52</v>
      </c>
      <c r="C14" s="68">
        <v>128981</v>
      </c>
      <c r="D14" s="68">
        <v>155104</v>
      </c>
      <c r="E14" s="68">
        <v>200253</v>
      </c>
      <c r="F14" s="68">
        <v>188823</v>
      </c>
      <c r="G14" s="68">
        <v>171132</v>
      </c>
      <c r="H14" s="68">
        <v>146158</v>
      </c>
      <c r="I14" s="68">
        <v>111026</v>
      </c>
      <c r="J14" s="68">
        <v>287345</v>
      </c>
      <c r="K14" s="68">
        <v>247741</v>
      </c>
      <c r="L14" s="68">
        <v>238551</v>
      </c>
      <c r="M14" s="68">
        <v>271563</v>
      </c>
      <c r="N14" s="68">
        <v>244826</v>
      </c>
      <c r="O14" s="68">
        <v>240525</v>
      </c>
      <c r="P14" s="68">
        <v>319680</v>
      </c>
      <c r="Q14" s="68">
        <v>261517</v>
      </c>
      <c r="R14" s="68">
        <v>278165</v>
      </c>
      <c r="S14" s="68">
        <v>291862</v>
      </c>
      <c r="T14" s="68">
        <v>290342</v>
      </c>
      <c r="U14" s="68">
        <v>228591</v>
      </c>
      <c r="V14" s="68">
        <v>221123</v>
      </c>
      <c r="W14" s="68">
        <v>280198</v>
      </c>
      <c r="X14" s="68">
        <v>314079</v>
      </c>
      <c r="Z14" s="17"/>
    </row>
    <row r="15" spans="1:26" ht="15" customHeight="1">
      <c r="A15" s="6" t="s">
        <v>353</v>
      </c>
      <c r="B15" s="69" t="s">
        <v>180</v>
      </c>
      <c r="C15" s="70">
        <f t="shared" ref="C15:R15" si="2">C3+C9</f>
        <v>27799851</v>
      </c>
      <c r="D15" s="70">
        <f t="shared" si="2"/>
        <v>29774617</v>
      </c>
      <c r="E15" s="70">
        <f t="shared" si="2"/>
        <v>31430616</v>
      </c>
      <c r="F15" s="70">
        <f t="shared" si="2"/>
        <v>33663542</v>
      </c>
      <c r="G15" s="70">
        <f t="shared" si="2"/>
        <v>35802240.89800451</v>
      </c>
      <c r="H15" s="70">
        <f t="shared" si="2"/>
        <v>37989929</v>
      </c>
      <c r="I15" s="70">
        <f t="shared" si="2"/>
        <v>37432228</v>
      </c>
      <c r="J15" s="70">
        <f t="shared" si="2"/>
        <v>51368701</v>
      </c>
      <c r="K15" s="70">
        <f t="shared" si="2"/>
        <v>50540552</v>
      </c>
      <c r="L15" s="70">
        <f t="shared" si="2"/>
        <v>51720570</v>
      </c>
      <c r="M15" s="70">
        <f t="shared" si="2"/>
        <v>54770517</v>
      </c>
      <c r="N15" s="70">
        <f t="shared" si="2"/>
        <v>57657019</v>
      </c>
      <c r="O15" s="70">
        <f t="shared" si="2"/>
        <v>59074569</v>
      </c>
      <c r="P15" s="70">
        <f t="shared" si="2"/>
        <v>59645174</v>
      </c>
      <c r="Q15" s="70">
        <f t="shared" si="2"/>
        <v>60098796</v>
      </c>
      <c r="R15" s="70">
        <f t="shared" si="2"/>
        <v>62435585</v>
      </c>
      <c r="S15" s="70">
        <f t="shared" ref="S15:X15" si="3">S3+S9</f>
        <v>62326563</v>
      </c>
      <c r="T15" s="70">
        <f t="shared" si="3"/>
        <v>64885845</v>
      </c>
      <c r="U15" s="70">
        <f t="shared" si="3"/>
        <v>64739421</v>
      </c>
      <c r="V15" s="70">
        <f t="shared" si="3"/>
        <v>64999259</v>
      </c>
      <c r="W15" s="70">
        <f t="shared" si="3"/>
        <v>64596016</v>
      </c>
      <c r="X15" s="70">
        <f t="shared" si="3"/>
        <v>65865441</v>
      </c>
      <c r="Z15" s="17"/>
    </row>
  </sheetData>
  <phoneticPr fontId="2" type="noConversion"/>
  <dataValidations count="1">
    <dataValidation allowBlank="1" showInputMessage="1" showErrorMessage="1" sqref="G4:G6 C4:C6" xr:uid="{4BCEDA2A-D415-482F-AC87-252DE513E43A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BILANS </vt:lpstr>
      <vt:lpstr>RZiS</vt:lpstr>
      <vt:lpstr>Odsetki</vt:lpstr>
      <vt:lpstr>Prowizje</vt:lpstr>
      <vt:lpstr>Wynik_z_odpisów</vt:lpstr>
      <vt:lpstr>Koszty_dz</vt:lpstr>
      <vt:lpstr>Kredyty</vt:lpstr>
      <vt:lpstr>Zobowiazania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Kosy</dc:creator>
  <cp:lastModifiedBy>Urszula Nowik-Krawczyk</cp:lastModifiedBy>
  <dcterms:created xsi:type="dcterms:W3CDTF">2019-08-23T08:06:24Z</dcterms:created>
  <dcterms:modified xsi:type="dcterms:W3CDTF">2020-08-26T18:07:37Z</dcterms:modified>
</cp:coreProperties>
</file>